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overnors 2021\may 2022\Scenarion Plans\"/>
    </mc:Choice>
  </mc:AlternateContent>
  <bookViews>
    <workbookView xWindow="0" yWindow="0" windowWidth="23040" windowHeight="9192"/>
  </bookViews>
  <sheets>
    <sheet name="Scenario A Current" sheetId="2" r:id="rId1"/>
    <sheet name="Validation Scenario A" sheetId="3" r:id="rId2"/>
    <sheet name="Budget Dashboard SA" sheetId="4" r:id="rId3"/>
    <sheet name="Scenario B" sheetId="5" r:id="rId4"/>
    <sheet name="Validation Scenario B" sheetId="6" r:id="rId5"/>
    <sheet name="Budget Dashboard SB" sheetId="7" r:id="rId6"/>
    <sheet name="Scenario C" sheetId="8" r:id="rId7"/>
    <sheet name="Validation Scenario C" sheetId="9" r:id="rId8"/>
    <sheet name="Budget Dashboard SC" sheetId="10" r:id="rId9"/>
    <sheet name="Sheet1" sheetId="1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AWPU_KS3_Rate">[2]Proforma!$E$15</definedName>
    <definedName name="AWPU_KS4_Rate">[2]Proforma!$E$16</definedName>
    <definedName name="AWPU_Pri_Rate">[2]Proforma!$E$14</definedName>
    <definedName name="Capping_Scaling_YesNo">[2]Proforma!$J$71</definedName>
    <definedName name="Ceiling">[2]Proforma!$D$72</definedName>
    <definedName name="current_year">[2]Cover!$T$7</definedName>
    <definedName name="EAL_Pri">[2]Proforma!$E$28</definedName>
    <definedName name="EAL_Pri_Option">[2]Proforma!$D$28</definedName>
    <definedName name="EAL_Sec">[2]Proforma!$F$29</definedName>
    <definedName name="EAL_Sec_Option">[2]Proforma!$D$29</definedName>
    <definedName name="Ever6_pri_rate">[2]Proforma!$E$19</definedName>
    <definedName name="Ever6_sec_rate">[2]Proforma!$F$19</definedName>
    <definedName name="FSM_Pri_Rate">[2]Proforma!$E$18</definedName>
    <definedName name="FSM_Sec_Rate">[2]Proforma!$F$18</definedName>
    <definedName name="IDACI_B1_Pri">[2]Proforma!$E$20</definedName>
    <definedName name="IDACI_B1_Sec">[2]Proforma!$F$20</definedName>
    <definedName name="IDACI_B2_Pri">[2]Proforma!$E$21</definedName>
    <definedName name="IDACI_B2_Sec">[2]Proforma!$F$21</definedName>
    <definedName name="IDACI_B3_Pri">[2]Proforma!$E$22</definedName>
    <definedName name="IDACI_B3_Sec">[2]Proforma!$F$22</definedName>
    <definedName name="IDACI_B4_Pri">[2]Proforma!$E$23</definedName>
    <definedName name="IDACI_B4_Sec">[2]Proforma!$F$23</definedName>
    <definedName name="IDACI_B5_Pri">[2]Proforma!$E$24</definedName>
    <definedName name="IDACI_B5_Sec">[2]Proforma!$F$24</definedName>
    <definedName name="IDACI_B6_Pri">[2]Proforma!$E$25</definedName>
    <definedName name="IDACI_B6_Sec">[2]Proforma!$F$25</definedName>
    <definedName name="LAC_Rate">[2]Proforma!$E$27</definedName>
    <definedName name="LCHI_Pri">[2]Proforma!$F$32</definedName>
    <definedName name="LCHI_Sec">[2]Proforma!$F$33</definedName>
    <definedName name="MFG_Rate">[2]Proforma!$H$69</definedName>
    <definedName name="min_pupil_rate_KS3">[2]Proforma!$E$9</definedName>
    <definedName name="min_pupil_rate_KS4">[2]Proforma!$G$9</definedName>
    <definedName name="min_pupil_rate_pri">[2]Proforma!$D$9</definedName>
    <definedName name="Mobility_Pri">[2]Proforma!$E$30</definedName>
    <definedName name="Mobility_Sec">[2]Proforma!$F$30</definedName>
    <definedName name="Notional_SEN_AWPU_KS3">[2]Proforma!$L$15</definedName>
    <definedName name="Notional_SEN_AWPU_KS4">[2]Proforma!$L$16</definedName>
    <definedName name="Notional_SEN_AWPU_Pri">[2]Proforma!$L$14</definedName>
    <definedName name="Notional_SEN_EAL_Pri">[2]Proforma!$L$28</definedName>
    <definedName name="Notional_SEN_EAL_Sec">[2]Proforma!$M$29</definedName>
    <definedName name="Notional_SEN_Ever6_Pri">[2]Proforma!$L$19</definedName>
    <definedName name="Notional_SEN_Ever6_Sec">[2]Proforma!$M$19</definedName>
    <definedName name="Notional_SEN_ExCir2">[2]Proforma!$L$57</definedName>
    <definedName name="Notional_SEN_ExCir3">[2]Proforma!$L$58</definedName>
    <definedName name="Notional_SEN_ExCir4">[2]Proforma!$L$59</definedName>
    <definedName name="Notional_SEN_ExCir5">[2]Proforma!$L$60</definedName>
    <definedName name="Notional_SEN_ExCir6">[2]Proforma!$L$61</definedName>
    <definedName name="Notional_SEN_ExCir7">[2]Proforma!$L$62</definedName>
    <definedName name="Notional_SEN_FSM_Pri">[2]Proforma!$L$18</definedName>
    <definedName name="Notional_SEN_FSM_Sec">[2]Proforma!$M$18</definedName>
    <definedName name="Notional_SEN_IDACI_B1_Pri">[2]Proforma!$L$20</definedName>
    <definedName name="Notional_SEN_IDACI_B1_Sec">[2]Proforma!$M$20</definedName>
    <definedName name="Notional_SEN_IDACI_B2_Pri">[2]Proforma!$L$21</definedName>
    <definedName name="Notional_SEN_IDACI_B2_Sec">[2]Proforma!$M$21</definedName>
    <definedName name="Notional_SEN_IDACI_B3_Pri">[2]Proforma!$L$22</definedName>
    <definedName name="Notional_SEN_IDACI_B3_Sec">[2]Proforma!$M$22</definedName>
    <definedName name="Notional_SEN_IDACI_B4_Pri">[2]Proforma!$L$23</definedName>
    <definedName name="Notional_SEN_IDACI_B4_Sec">[2]Proforma!$M$23</definedName>
    <definedName name="Notional_SEN_IDACI_B5_Pri">[2]Proforma!$L$24</definedName>
    <definedName name="Notional_SEN_IDACI_B5_Sec">[2]Proforma!$M$24</definedName>
    <definedName name="Notional_SEN_IDACI_B6_Pri">[2]Proforma!$L$25</definedName>
    <definedName name="Notional_SEN_IDACI_B6_Sec">[2]Proforma!$M$25</definedName>
    <definedName name="Notional_SEN_LAC">[2]Proforma!$L$27</definedName>
    <definedName name="Notional_SEN_LCHI_Pri">[2]Proforma!$L$32</definedName>
    <definedName name="Notional_SEN_LCHI_Sec">[2]Proforma!$M$33</definedName>
    <definedName name="Notional_SEN_Lump_sum_Pri">[2]Proforma!$L$43</definedName>
    <definedName name="Notional_SEN_Lump_sum_Sec">[2]Proforma!$M$43</definedName>
    <definedName name="Notional_SEN_MFG">[2]Proforma!$L$76</definedName>
    <definedName name="Notional_SEN_Mobility_Pri">[2]Proforma!$L$30</definedName>
    <definedName name="Notional_SEN_Mobility_Sec">[2]Proforma!$M$30</definedName>
    <definedName name="Notional_SEN_MPPF">[2]Proforma!$L$66</definedName>
    <definedName name="Notional_SEN_PFI">[2]Proforma!$L$53</definedName>
    <definedName name="Notional_SEN_Rates">[2]Proforma!$L$52</definedName>
    <definedName name="Notional_SEN_Sparsity_Pri">[2]Proforma!$L$44</definedName>
    <definedName name="Notional_SEN_Sparsity_Sec">[2]Proforma!$M$44</definedName>
    <definedName name="Notional_SEN_Split_sites">[2]Proforma!$L$51</definedName>
    <definedName name="NYEAR">'[3]Basic Information'!$G$8</definedName>
    <definedName name="previous_year">[2]Cover!$T$9</definedName>
    <definedName name="Primary_Lump_sum">[2]Proforma!$F$43</definedName>
    <definedName name="_xlnm.Print_Titles" localSheetId="0">'Scenario A Current'!$1:$4</definedName>
    <definedName name="_xlnm.Print_Titles" localSheetId="3">'Scenario B'!$1:$4</definedName>
    <definedName name="_xlnm.Print_Titles" localSheetId="6">'Scenario C'!$1:$4</definedName>
    <definedName name="PYEAR">'[3]Basic Information'!$G$14</definedName>
    <definedName name="Scaling_Factor">[2]Proforma!$G$72</definedName>
    <definedName name="Secondary_Lump_Sum">[2]Proforma!$G$43</definedName>
    <definedName name="Sparsity_All_lump_sum">[2]Proforma!$I$44</definedName>
    <definedName name="Sparsity_Mid_lump_sum">[2]Proforma!$H$44</definedName>
    <definedName name="Sparsity_Pri_lump_sum">[2]Proforma!$F$44</definedName>
    <definedName name="Sparsity_Sec_lump_sum">[2]Proforma!$G$44</definedName>
    <definedName name="YEAR1">'[3]Basic Information'!$G$8</definedName>
    <definedName name="YEAR2">'[3]Basic Information'!$G$10</definedName>
    <definedName name="YEAR3">'[3]Basic Information'!$G$11</definedName>
    <definedName name="YEAR4">'[3]Basic Information'!$G$12</definedName>
    <definedName name="YEAR5">'[3]Basic Information'!$G$13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0" l="1"/>
  <c r="C2" i="10"/>
  <c r="D2" i="10"/>
  <c r="E2" i="10"/>
  <c r="F2" i="10"/>
  <c r="G2" i="10"/>
  <c r="B8" i="10"/>
  <c r="C8" i="10"/>
  <c r="D8" i="10"/>
  <c r="E8" i="10"/>
  <c r="F8" i="10"/>
  <c r="G8" i="10"/>
  <c r="B9" i="10"/>
  <c r="C9" i="10"/>
  <c r="D9" i="10"/>
  <c r="E9" i="10"/>
  <c r="F9" i="10"/>
  <c r="G9" i="10"/>
  <c r="B12" i="10"/>
  <c r="B15" i="10" s="1"/>
  <c r="C12" i="10"/>
  <c r="C15" i="10" s="1"/>
  <c r="D12" i="10"/>
  <c r="E12" i="10"/>
  <c r="F12" i="10"/>
  <c r="F15" i="10" s="1"/>
  <c r="G12" i="10"/>
  <c r="G15" i="10" s="1"/>
  <c r="B13" i="10"/>
  <c r="C13" i="10"/>
  <c r="D13" i="10"/>
  <c r="E13" i="10"/>
  <c r="F13" i="10"/>
  <c r="G13" i="10"/>
  <c r="B14" i="10"/>
  <c r="C14" i="10"/>
  <c r="D14" i="10"/>
  <c r="E14" i="10"/>
  <c r="F14" i="10"/>
  <c r="G14" i="10"/>
  <c r="D15" i="10"/>
  <c r="D10" i="10" s="1"/>
  <c r="E15" i="10"/>
  <c r="E10" i="10" s="1"/>
  <c r="E89" i="9"/>
  <c r="H83" i="9"/>
  <c r="G83" i="9"/>
  <c r="F83" i="9"/>
  <c r="E83" i="9"/>
  <c r="D83" i="9"/>
  <c r="H82" i="9"/>
  <c r="G82" i="9"/>
  <c r="F82" i="9"/>
  <c r="E82" i="9"/>
  <c r="D82" i="9"/>
  <c r="H80" i="9"/>
  <c r="G80" i="9"/>
  <c r="F80" i="9"/>
  <c r="E80" i="9"/>
  <c r="D80" i="9"/>
  <c r="D76" i="9"/>
  <c r="F64" i="9"/>
  <c r="E64" i="9"/>
  <c r="D64" i="9"/>
  <c r="E63" i="9"/>
  <c r="D63" i="9"/>
  <c r="F63" i="9" s="1"/>
  <c r="G57" i="9"/>
  <c r="F57" i="9"/>
  <c r="E57" i="9"/>
  <c r="D57" i="9"/>
  <c r="G55" i="9"/>
  <c r="F55" i="9"/>
  <c r="E55" i="9"/>
  <c r="D55" i="9"/>
  <c r="H51" i="9"/>
  <c r="G51" i="9"/>
  <c r="F51" i="9"/>
  <c r="E51" i="9"/>
  <c r="D51" i="9"/>
  <c r="H50" i="9"/>
  <c r="G50" i="9"/>
  <c r="F50" i="9"/>
  <c r="E50" i="9"/>
  <c r="D50" i="9"/>
  <c r="H48" i="9"/>
  <c r="G48" i="9"/>
  <c r="F48" i="9"/>
  <c r="E48" i="9"/>
  <c r="D48" i="9"/>
  <c r="I45" i="9"/>
  <c r="H45" i="9"/>
  <c r="G45" i="9"/>
  <c r="F45" i="9"/>
  <c r="E45" i="9"/>
  <c r="D45" i="9"/>
  <c r="I44" i="9"/>
  <c r="H44" i="9"/>
  <c r="G44" i="9"/>
  <c r="F44" i="9"/>
  <c r="E44" i="9"/>
  <c r="D44" i="9"/>
  <c r="I43" i="9"/>
  <c r="H43" i="9"/>
  <c r="G43" i="9"/>
  <c r="F43" i="9"/>
  <c r="E43" i="9"/>
  <c r="D43" i="9"/>
  <c r="I42" i="9"/>
  <c r="H42" i="9"/>
  <c r="G42" i="9"/>
  <c r="F42" i="9"/>
  <c r="E42" i="9"/>
  <c r="D42" i="9"/>
  <c r="I41" i="9"/>
  <c r="H41" i="9"/>
  <c r="G41" i="9"/>
  <c r="F41" i="9"/>
  <c r="E41" i="9"/>
  <c r="D41" i="9"/>
  <c r="I40" i="9"/>
  <c r="H40" i="9"/>
  <c r="G40" i="9"/>
  <c r="F40" i="9"/>
  <c r="E40" i="9"/>
  <c r="D40" i="9"/>
  <c r="I39" i="9"/>
  <c r="H39" i="9"/>
  <c r="G39" i="9"/>
  <c r="F39" i="9"/>
  <c r="E39" i="9"/>
  <c r="D39" i="9"/>
  <c r="I38" i="9"/>
  <c r="H38" i="9"/>
  <c r="G38" i="9"/>
  <c r="F38" i="9"/>
  <c r="E38" i="9"/>
  <c r="D38" i="9"/>
  <c r="I37" i="9"/>
  <c r="H37" i="9"/>
  <c r="G37" i="9"/>
  <c r="F37" i="9"/>
  <c r="E37" i="9"/>
  <c r="D37" i="9"/>
  <c r="I36" i="9"/>
  <c r="H36" i="9"/>
  <c r="G36" i="9"/>
  <c r="F36" i="9"/>
  <c r="E36" i="9"/>
  <c r="D36" i="9"/>
  <c r="I35" i="9"/>
  <c r="H35" i="9"/>
  <c r="G35" i="9"/>
  <c r="F35" i="9"/>
  <c r="E35" i="9"/>
  <c r="D35" i="9"/>
  <c r="I34" i="9"/>
  <c r="H34" i="9"/>
  <c r="G34" i="9"/>
  <c r="F34" i="9"/>
  <c r="E34" i="9"/>
  <c r="D34" i="9"/>
  <c r="I33" i="9"/>
  <c r="H33" i="9"/>
  <c r="G33" i="9"/>
  <c r="F33" i="9"/>
  <c r="E33" i="9"/>
  <c r="D33" i="9"/>
  <c r="I32" i="9"/>
  <c r="H32" i="9"/>
  <c r="G32" i="9"/>
  <c r="F32" i="9"/>
  <c r="E32" i="9"/>
  <c r="D32" i="9"/>
  <c r="I31" i="9"/>
  <c r="H31" i="9"/>
  <c r="G31" i="9"/>
  <c r="F31" i="9"/>
  <c r="E31" i="9"/>
  <c r="D31" i="9"/>
  <c r="I29" i="9"/>
  <c r="H29" i="9"/>
  <c r="G29" i="9"/>
  <c r="F29" i="9"/>
  <c r="E29" i="9"/>
  <c r="D29" i="9"/>
  <c r="L26" i="9"/>
  <c r="H26" i="9"/>
  <c r="C45" i="9" s="1"/>
  <c r="L25" i="9"/>
  <c r="H25" i="9"/>
  <c r="C44" i="9" s="1"/>
  <c r="D25" i="9"/>
  <c r="L24" i="9"/>
  <c r="H24" i="9"/>
  <c r="C43" i="9" s="1"/>
  <c r="L23" i="9"/>
  <c r="H23" i="9"/>
  <c r="C42" i="9" s="1"/>
  <c r="L22" i="9"/>
  <c r="H22" i="9"/>
  <c r="C41" i="9" s="1"/>
  <c r="L21" i="9"/>
  <c r="H21" i="9"/>
  <c r="C40" i="9" s="1"/>
  <c r="E21" i="9"/>
  <c r="L20" i="9"/>
  <c r="H20" i="9"/>
  <c r="C39" i="9" s="1"/>
  <c r="L19" i="9"/>
  <c r="L18" i="9"/>
  <c r="L17" i="9"/>
  <c r="E17" i="9"/>
  <c r="L16" i="9"/>
  <c r="L15" i="9"/>
  <c r="L14" i="9"/>
  <c r="L13" i="9"/>
  <c r="L12" i="9"/>
  <c r="D12" i="9"/>
  <c r="L11" i="9"/>
  <c r="L10" i="9"/>
  <c r="E9" i="9"/>
  <c r="D9" i="9"/>
  <c r="F9" i="9" s="1"/>
  <c r="E8" i="9"/>
  <c r="D8" i="9"/>
  <c r="F8" i="9" s="1"/>
  <c r="C5" i="8"/>
  <c r="D5" i="8"/>
  <c r="E5" i="8"/>
  <c r="F5" i="8"/>
  <c r="G5" i="8"/>
  <c r="C7" i="8"/>
  <c r="D7" i="8"/>
  <c r="E7" i="8"/>
  <c r="F7" i="8"/>
  <c r="G7" i="8"/>
  <c r="C9" i="8"/>
  <c r="D9" i="8"/>
  <c r="E9" i="8"/>
  <c r="F9" i="8"/>
  <c r="G9" i="8"/>
  <c r="C11" i="8"/>
  <c r="D11" i="8"/>
  <c r="E11" i="8"/>
  <c r="F11" i="8"/>
  <c r="G11" i="8"/>
  <c r="C19" i="8"/>
  <c r="D19" i="8"/>
  <c r="E19" i="8"/>
  <c r="F19" i="8"/>
  <c r="G19" i="8"/>
  <c r="B21" i="8"/>
  <c r="B87" i="8"/>
  <c r="B88" i="8"/>
  <c r="C88" i="8"/>
  <c r="D88" i="8"/>
  <c r="E88" i="8"/>
  <c r="F88" i="8"/>
  <c r="G88" i="8"/>
  <c r="B89" i="8"/>
  <c r="B100" i="8"/>
  <c r="B102" i="8" s="1"/>
  <c r="B101" i="8"/>
  <c r="C101" i="8"/>
  <c r="D101" i="8"/>
  <c r="E101" i="8"/>
  <c r="F101" i="8"/>
  <c r="G101" i="8"/>
  <c r="B113" i="8"/>
  <c r="B114" i="8"/>
  <c r="C114" i="8"/>
  <c r="D114" i="8"/>
  <c r="E114" i="8"/>
  <c r="F114" i="8"/>
  <c r="G114" i="8"/>
  <c r="B115" i="8"/>
  <c r="B117" i="8" s="1"/>
  <c r="C115" i="8"/>
  <c r="D115" i="8"/>
  <c r="E115" i="8"/>
  <c r="F115" i="8"/>
  <c r="G115" i="8"/>
  <c r="B116" i="8"/>
  <c r="C116" i="8"/>
  <c r="D116" i="8"/>
  <c r="E116" i="8"/>
  <c r="F116" i="8"/>
  <c r="G116" i="8"/>
  <c r="B128" i="8"/>
  <c r="B129" i="8"/>
  <c r="C129" i="8"/>
  <c r="D129" i="8"/>
  <c r="E129" i="8"/>
  <c r="F129" i="8"/>
  <c r="G129" i="8"/>
  <c r="B130" i="8"/>
  <c r="B141" i="8"/>
  <c r="B143" i="8" s="1"/>
  <c r="B142" i="8"/>
  <c r="C142" i="8"/>
  <c r="D142" i="8"/>
  <c r="E142" i="8"/>
  <c r="F142" i="8"/>
  <c r="G142" i="8"/>
  <c r="B154" i="8"/>
  <c r="B155" i="8"/>
  <c r="C155" i="8"/>
  <c r="D155" i="8"/>
  <c r="E155" i="8"/>
  <c r="F155" i="8"/>
  <c r="G155" i="8"/>
  <c r="B156" i="8"/>
  <c r="C156" i="8"/>
  <c r="D156" i="8"/>
  <c r="E156" i="8"/>
  <c r="F156" i="8"/>
  <c r="G156" i="8"/>
  <c r="B157" i="8"/>
  <c r="B166" i="8"/>
  <c r="B169" i="8" s="1"/>
  <c r="B167" i="8"/>
  <c r="C167" i="8"/>
  <c r="D167" i="8"/>
  <c r="E167" i="8"/>
  <c r="F167" i="8"/>
  <c r="G167" i="8"/>
  <c r="B168" i="8"/>
  <c r="C168" i="8"/>
  <c r="D168" i="8"/>
  <c r="E168" i="8"/>
  <c r="F168" i="8"/>
  <c r="G168" i="8"/>
  <c r="B178" i="8"/>
  <c r="B179" i="8"/>
  <c r="B180" i="8" s="1"/>
  <c r="C179" i="8"/>
  <c r="D179" i="8"/>
  <c r="E179" i="8"/>
  <c r="F179" i="8"/>
  <c r="G179" i="8"/>
  <c r="B189" i="8"/>
  <c r="B190" i="8"/>
  <c r="C190" i="8"/>
  <c r="D190" i="8"/>
  <c r="E190" i="8"/>
  <c r="F190" i="8"/>
  <c r="G190" i="8"/>
  <c r="B191" i="8"/>
  <c r="C191" i="8"/>
  <c r="D191" i="8"/>
  <c r="E191" i="8"/>
  <c r="F191" i="8"/>
  <c r="G191" i="8"/>
  <c r="A200" i="8"/>
  <c r="B201" i="8"/>
  <c r="A209" i="8"/>
  <c r="B210" i="8"/>
  <c r="A218" i="8"/>
  <c r="B219" i="8"/>
  <c r="A229" i="8"/>
  <c r="B230" i="8"/>
  <c r="A238" i="8"/>
  <c r="B239" i="8"/>
  <c r="A247" i="8"/>
  <c r="B248" i="8"/>
  <c r="A256" i="8"/>
  <c r="B257" i="8"/>
  <c r="A265" i="8"/>
  <c r="B266" i="8"/>
  <c r="A274" i="8"/>
  <c r="B275" i="8"/>
  <c r="A283" i="8"/>
  <c r="B284" i="8"/>
  <c r="C294" i="8"/>
  <c r="E294" i="8"/>
  <c r="E297" i="8" s="1"/>
  <c r="F294" i="8" s="1"/>
  <c r="F297" i="8" s="1"/>
  <c r="G294" i="8" s="1"/>
  <c r="G297" i="8" s="1"/>
  <c r="B297" i="8"/>
  <c r="C297" i="8"/>
  <c r="D294" i="8" s="1"/>
  <c r="D297" i="8" s="1"/>
  <c r="F11" i="10" l="1"/>
  <c r="F10" i="10"/>
  <c r="C11" i="10"/>
  <c r="C10" i="10"/>
  <c r="B11" i="10"/>
  <c r="B10" i="10"/>
  <c r="G11" i="10"/>
  <c r="G10" i="10"/>
  <c r="E11" i="10"/>
  <c r="D11" i="10"/>
  <c r="B192" i="8"/>
  <c r="C59" i="8" l="1"/>
  <c r="B59" i="8" l="1"/>
  <c r="M59" i="8" s="1"/>
  <c r="J59" i="8" l="1"/>
  <c r="N59" i="8" s="1"/>
  <c r="L59" i="8" l="1"/>
  <c r="E285" i="8"/>
  <c r="E276" i="8"/>
  <c r="F276" i="8"/>
  <c r="C276" i="8"/>
  <c r="B285" i="8"/>
  <c r="G276" i="8"/>
  <c r="F285" i="8"/>
  <c r="C285" i="8"/>
  <c r="D276" i="8"/>
  <c r="B276" i="8"/>
  <c r="D285" i="8"/>
  <c r="G285" i="8"/>
  <c r="G279" i="8"/>
  <c r="E288" i="8"/>
  <c r="D288" i="8"/>
  <c r="B288" i="8"/>
  <c r="B286" i="8"/>
  <c r="F279" i="8"/>
  <c r="C288" i="8"/>
  <c r="G288" i="8"/>
  <c r="B279" i="8"/>
  <c r="D279" i="8"/>
  <c r="F288" i="8"/>
  <c r="B277" i="8"/>
  <c r="E279" i="8"/>
  <c r="C279" i="8"/>
  <c r="B290" i="8" l="1"/>
  <c r="K25" i="9" l="1"/>
  <c r="B281" i="8"/>
  <c r="C284" i="8" l="1"/>
  <c r="K26" i="9"/>
  <c r="C275" i="8"/>
  <c r="C286" i="8"/>
  <c r="C277" i="8" l="1"/>
  <c r="C290" i="8"/>
  <c r="C281" i="8" l="1"/>
  <c r="D284" i="8"/>
  <c r="D275" i="8" l="1"/>
  <c r="D286" i="8"/>
  <c r="D277" i="8" l="1"/>
  <c r="D290" i="8"/>
  <c r="D281" i="8" l="1"/>
  <c r="E284" i="8"/>
  <c r="E275" i="8" l="1"/>
  <c r="E286" i="8"/>
  <c r="E277" i="8" l="1"/>
  <c r="E290" i="8"/>
  <c r="E281" i="8" l="1"/>
  <c r="F284" i="8"/>
  <c r="F275" i="8" l="1"/>
  <c r="F286" i="8"/>
  <c r="F277" i="8" l="1"/>
  <c r="F290" i="8"/>
  <c r="F281" i="8" l="1"/>
  <c r="G284" i="8"/>
  <c r="G240" i="8" l="1"/>
  <c r="E231" i="8"/>
  <c r="F267" i="8"/>
  <c r="D258" i="8"/>
  <c r="F258" i="8"/>
  <c r="B240" i="8"/>
  <c r="B267" i="8"/>
  <c r="F231" i="8"/>
  <c r="D231" i="8"/>
  <c r="D267" i="8"/>
  <c r="G231" i="8"/>
  <c r="C231" i="8"/>
  <c r="C249" i="8"/>
  <c r="C267" i="8"/>
  <c r="B249" i="8"/>
  <c r="E267" i="8"/>
  <c r="B231" i="8"/>
  <c r="C258" i="8"/>
  <c r="G258" i="8"/>
  <c r="E258" i="8"/>
  <c r="C240" i="8"/>
  <c r="D240" i="8"/>
  <c r="E240" i="8"/>
  <c r="G267" i="8"/>
  <c r="B258" i="8"/>
  <c r="F249" i="8"/>
  <c r="F240" i="8"/>
  <c r="G249" i="8"/>
  <c r="E249" i="8"/>
  <c r="D249" i="8"/>
  <c r="G275" i="8"/>
  <c r="G286" i="8"/>
  <c r="G234" i="8"/>
  <c r="B261" i="8"/>
  <c r="E261" i="8"/>
  <c r="D261" i="8"/>
  <c r="F261" i="8"/>
  <c r="G252" i="8"/>
  <c r="E234" i="8"/>
  <c r="B232" i="8"/>
  <c r="C234" i="8"/>
  <c r="C270" i="8"/>
  <c r="B252" i="8"/>
  <c r="B268" i="8"/>
  <c r="D270" i="8"/>
  <c r="B241" i="8"/>
  <c r="D243" i="8"/>
  <c r="D252" i="8"/>
  <c r="D234" i="8"/>
  <c r="E270" i="8"/>
  <c r="G261" i="8"/>
  <c r="B259" i="8"/>
  <c r="B234" i="8"/>
  <c r="F243" i="8"/>
  <c r="B250" i="8"/>
  <c r="G243" i="8"/>
  <c r="G270" i="8"/>
  <c r="C243" i="8"/>
  <c r="B270" i="8"/>
  <c r="C261" i="8"/>
  <c r="E252" i="8"/>
  <c r="F234" i="8"/>
  <c r="E243" i="8"/>
  <c r="B243" i="8"/>
  <c r="F270" i="8"/>
  <c r="F252" i="8"/>
  <c r="C252" i="8"/>
  <c r="G277" i="8" l="1"/>
  <c r="G281" i="8"/>
  <c r="G290" i="8"/>
  <c r="B236" i="8"/>
  <c r="B263" i="8"/>
  <c r="B245" i="8"/>
  <c r="B272" i="8"/>
  <c r="K22" i="9" l="1"/>
  <c r="B254" i="8"/>
  <c r="K23" i="9"/>
  <c r="K21" i="9"/>
  <c r="K20" i="9"/>
  <c r="C266" i="8" l="1"/>
  <c r="K24" i="9"/>
  <c r="C230" i="8"/>
  <c r="C248" i="8"/>
  <c r="C239" i="8"/>
  <c r="C257" i="8"/>
  <c r="C250" i="8" l="1"/>
  <c r="C232" i="8"/>
  <c r="C241" i="8"/>
  <c r="C268" i="8"/>
  <c r="C263" i="8"/>
  <c r="C259" i="8"/>
  <c r="D257" i="8" l="1"/>
  <c r="C245" i="8"/>
  <c r="C236" i="8"/>
  <c r="C254" i="8"/>
  <c r="C272" i="8"/>
  <c r="D259" i="8"/>
  <c r="D230" i="8" l="1"/>
  <c r="D239" i="8"/>
  <c r="D266" i="8"/>
  <c r="D248" i="8"/>
  <c r="D263" i="8"/>
  <c r="D232" i="8" l="1"/>
  <c r="D250" i="8"/>
  <c r="D268" i="8"/>
  <c r="D241" i="8"/>
  <c r="E257" i="8"/>
  <c r="D254" i="8" l="1"/>
  <c r="D245" i="8"/>
  <c r="D272" i="8"/>
  <c r="D236" i="8"/>
  <c r="E259" i="8"/>
  <c r="E248" i="8" l="1"/>
  <c r="E230" i="8"/>
  <c r="E239" i="8"/>
  <c r="E266" i="8"/>
  <c r="E263" i="8"/>
  <c r="E268" i="8" l="1"/>
  <c r="E241" i="8"/>
  <c r="E232" i="8"/>
  <c r="E250" i="8"/>
  <c r="F257" i="8"/>
  <c r="E254" i="8" l="1"/>
  <c r="E236" i="8"/>
  <c r="E245" i="8"/>
  <c r="E272" i="8"/>
  <c r="F259" i="8"/>
  <c r="F266" i="8" l="1"/>
  <c r="F230" i="8"/>
  <c r="F239" i="8"/>
  <c r="F248" i="8"/>
  <c r="F263" i="8"/>
  <c r="F241" i="8" l="1"/>
  <c r="F232" i="8"/>
  <c r="F250" i="8"/>
  <c r="F268" i="8"/>
  <c r="G257" i="8"/>
  <c r="F272" i="8" l="1"/>
  <c r="F254" i="8"/>
  <c r="F236" i="8"/>
  <c r="F245" i="8"/>
  <c r="G259" i="8"/>
  <c r="G230" i="8" l="1"/>
  <c r="G248" i="8"/>
  <c r="G239" i="8"/>
  <c r="G266" i="8"/>
  <c r="G263" i="8"/>
  <c r="G241" i="8" l="1"/>
  <c r="G245" i="8"/>
  <c r="G268" i="8"/>
  <c r="G272" i="8"/>
  <c r="G232" i="8"/>
  <c r="G236" i="8"/>
  <c r="G250" i="8"/>
  <c r="G254" i="8"/>
  <c r="F26" i="8" l="1"/>
  <c r="F46" i="8"/>
  <c r="F55" i="8"/>
  <c r="C30" i="8"/>
  <c r="D56" i="8"/>
  <c r="F64" i="8"/>
  <c r="G68" i="8"/>
  <c r="E51" i="8"/>
  <c r="F56" i="8"/>
  <c r="E44" i="8"/>
  <c r="C70" i="8"/>
  <c r="E67" i="8"/>
  <c r="G54" i="8"/>
  <c r="B72" i="8"/>
  <c r="F59" i="8"/>
  <c r="G29" i="8"/>
  <c r="G50" i="8"/>
  <c r="E65" i="8"/>
  <c r="B66" i="8"/>
  <c r="G44" i="8"/>
  <c r="G58" i="8"/>
  <c r="D211" i="8"/>
  <c r="C53" i="8"/>
  <c r="G52" i="8"/>
  <c r="G34" i="8"/>
  <c r="B73" i="8"/>
  <c r="F60" i="8"/>
  <c r="B202" i="8"/>
  <c r="F71" i="8"/>
  <c r="E53" i="8"/>
  <c r="D63" i="8"/>
  <c r="B71" i="8"/>
  <c r="D59" i="8"/>
  <c r="G30" i="8"/>
  <c r="F211" i="8"/>
  <c r="B64" i="8"/>
  <c r="E43" i="8"/>
  <c r="E52" i="8"/>
  <c r="D54" i="8"/>
  <c r="B30" i="8"/>
  <c r="F66" i="8"/>
  <c r="F34" i="8"/>
  <c r="D46" i="8"/>
  <c r="B220" i="8"/>
  <c r="B63" i="8"/>
  <c r="F31" i="8"/>
  <c r="C58" i="8"/>
  <c r="E71" i="8"/>
  <c r="G53" i="8"/>
  <c r="C27" i="8"/>
  <c r="F36" i="8"/>
  <c r="D27" i="8"/>
  <c r="D31" i="8"/>
  <c r="B31" i="8"/>
  <c r="C71" i="8"/>
  <c r="J71" i="8" s="1"/>
  <c r="B70" i="8"/>
  <c r="G49" i="8"/>
  <c r="D72" i="8"/>
  <c r="F202" i="8"/>
  <c r="C35" i="8"/>
  <c r="C73" i="8"/>
  <c r="B60" i="8"/>
  <c r="F68" i="8"/>
  <c r="E35" i="8"/>
  <c r="E31" i="8"/>
  <c r="G56" i="8"/>
  <c r="G45" i="8"/>
  <c r="D58" i="8"/>
  <c r="D50" i="8"/>
  <c r="D55" i="8"/>
  <c r="F72" i="8"/>
  <c r="C64" i="8"/>
  <c r="C72" i="8"/>
  <c r="C65" i="8"/>
  <c r="C202" i="8"/>
  <c r="F44" i="8"/>
  <c r="G27" i="8"/>
  <c r="G55" i="8"/>
  <c r="B69" i="8"/>
  <c r="E28" i="8"/>
  <c r="C31" i="8"/>
  <c r="E202" i="8"/>
  <c r="B25" i="8"/>
  <c r="B46" i="8"/>
  <c r="F47" i="8"/>
  <c r="D202" i="8"/>
  <c r="C47" i="8"/>
  <c r="D69" i="8"/>
  <c r="D26" i="8"/>
  <c r="B56" i="8"/>
  <c r="D62" i="8"/>
  <c r="C34" i="8"/>
  <c r="F62" i="8"/>
  <c r="D30" i="8"/>
  <c r="F65" i="8"/>
  <c r="D51" i="8"/>
  <c r="G48" i="8"/>
  <c r="D57" i="8"/>
  <c r="F45" i="8"/>
  <c r="B27" i="8"/>
  <c r="D67" i="8"/>
  <c r="D44" i="8"/>
  <c r="C57" i="8"/>
  <c r="C60" i="8"/>
  <c r="E33" i="8"/>
  <c r="C29" i="8"/>
  <c r="E69" i="8"/>
  <c r="E73" i="8"/>
  <c r="B47" i="8"/>
  <c r="D49" i="8"/>
  <c r="G72" i="8"/>
  <c r="G69" i="8"/>
  <c r="B44" i="8"/>
  <c r="B53" i="8"/>
  <c r="F58" i="8"/>
  <c r="E68" i="8"/>
  <c r="G63" i="8"/>
  <c r="E60" i="8"/>
  <c r="C62" i="8"/>
  <c r="B57" i="8"/>
  <c r="B35" i="8"/>
  <c r="D32" i="8"/>
  <c r="D71" i="8"/>
  <c r="B34" i="8"/>
  <c r="M34" i="8" s="1"/>
  <c r="E211" i="8"/>
  <c r="F220" i="8"/>
  <c r="D34" i="8"/>
  <c r="C36" i="8"/>
  <c r="D73" i="8"/>
  <c r="B49" i="8"/>
  <c r="E58" i="8"/>
  <c r="E30" i="8"/>
  <c r="D66" i="8"/>
  <c r="E29" i="8"/>
  <c r="G202" i="8"/>
  <c r="C54" i="8"/>
  <c r="B62" i="8"/>
  <c r="F33" i="8"/>
  <c r="G62" i="8"/>
  <c r="G33" i="8"/>
  <c r="C26" i="8"/>
  <c r="F50" i="8"/>
  <c r="B52" i="8"/>
  <c r="B67" i="8"/>
  <c r="E220" i="8"/>
  <c r="F48" i="8"/>
  <c r="G31" i="8"/>
  <c r="G57" i="8"/>
  <c r="B55" i="8"/>
  <c r="F54" i="8"/>
  <c r="G67" i="8"/>
  <c r="D29" i="8"/>
  <c r="C220" i="8"/>
  <c r="E56" i="8"/>
  <c r="D52" i="8"/>
  <c r="C63" i="8"/>
  <c r="E62" i="8"/>
  <c r="G26" i="8"/>
  <c r="G43" i="8"/>
  <c r="C33" i="8"/>
  <c r="C43" i="8"/>
  <c r="E27" i="8"/>
  <c r="F57" i="8"/>
  <c r="E63" i="8"/>
  <c r="D53" i="8"/>
  <c r="D65" i="8"/>
  <c r="D43" i="8"/>
  <c r="E34" i="8"/>
  <c r="B26" i="8"/>
  <c r="M26" i="8" s="1"/>
  <c r="C56" i="8"/>
  <c r="J56" i="8" s="1"/>
  <c r="C211" i="8"/>
  <c r="E26" i="8"/>
  <c r="E59" i="8"/>
  <c r="G70" i="8"/>
  <c r="D68" i="8"/>
  <c r="E70" i="8"/>
  <c r="B36" i="8"/>
  <c r="M36" i="8" s="1"/>
  <c r="E55" i="8"/>
  <c r="F27" i="8"/>
  <c r="B211" i="8"/>
  <c r="F35" i="8"/>
  <c r="G46" i="8"/>
  <c r="C55" i="8"/>
  <c r="B48" i="8"/>
  <c r="B58" i="8"/>
  <c r="B28" i="8"/>
  <c r="D28" i="8"/>
  <c r="G65" i="8"/>
  <c r="F49" i="8"/>
  <c r="B54" i="8"/>
  <c r="M54" i="8" s="1"/>
  <c r="D220" i="8"/>
  <c r="C28" i="8"/>
  <c r="E57" i="8"/>
  <c r="B65" i="8"/>
  <c r="M65" i="8" s="1"/>
  <c r="F69" i="8"/>
  <c r="C67" i="8"/>
  <c r="J67" i="8" s="1"/>
  <c r="B29" i="8"/>
  <c r="F67" i="8"/>
  <c r="E47" i="8"/>
  <c r="D60" i="8"/>
  <c r="D36" i="8"/>
  <c r="G36" i="8"/>
  <c r="G35" i="8"/>
  <c r="F73" i="8"/>
  <c r="G59" i="8"/>
  <c r="C48" i="8"/>
  <c r="J48" i="8" s="1"/>
  <c r="G220" i="8"/>
  <c r="D64" i="8"/>
  <c r="D70" i="8"/>
  <c r="E45" i="8"/>
  <c r="F43" i="8"/>
  <c r="D48" i="8"/>
  <c r="F70" i="8"/>
  <c r="D45" i="8"/>
  <c r="F53" i="8"/>
  <c r="E66" i="8"/>
  <c r="E32" i="8"/>
  <c r="G28" i="8"/>
  <c r="D35" i="8"/>
  <c r="C32" i="8"/>
  <c r="C68" i="8"/>
  <c r="G60" i="8"/>
  <c r="B32" i="8"/>
  <c r="F29" i="8"/>
  <c r="C52" i="8"/>
  <c r="E72" i="8"/>
  <c r="C46" i="8"/>
  <c r="J46" i="8" s="1"/>
  <c r="F51" i="8"/>
  <c r="B51" i="8"/>
  <c r="G32" i="8"/>
  <c r="C69" i="8"/>
  <c r="J69" i="8" s="1"/>
  <c r="G71" i="8"/>
  <c r="F30" i="8"/>
  <c r="C44" i="8"/>
  <c r="J44" i="8" s="1"/>
  <c r="G47" i="8"/>
  <c r="B50" i="8"/>
  <c r="E48" i="8"/>
  <c r="G64" i="8"/>
  <c r="B43" i="8"/>
  <c r="B68" i="8"/>
  <c r="F32" i="8"/>
  <c r="D33" i="8"/>
  <c r="E49" i="8"/>
  <c r="E54" i="8"/>
  <c r="G51" i="8"/>
  <c r="E64" i="8"/>
  <c r="C49" i="8"/>
  <c r="G211" i="8"/>
  <c r="E50" i="8"/>
  <c r="E46" i="8"/>
  <c r="B33" i="8"/>
  <c r="M33" i="8" s="1"/>
  <c r="C51" i="8"/>
  <c r="C66" i="8"/>
  <c r="E36" i="8"/>
  <c r="F52" i="8"/>
  <c r="B45" i="8"/>
  <c r="G66" i="8"/>
  <c r="F28" i="8"/>
  <c r="D47" i="8"/>
  <c r="F63" i="8"/>
  <c r="G73" i="8"/>
  <c r="C120" i="8"/>
  <c r="B105" i="8"/>
  <c r="G105" i="8"/>
  <c r="B203" i="8"/>
  <c r="B182" i="8"/>
  <c r="B223" i="8"/>
  <c r="B221" i="8"/>
  <c r="E133" i="8"/>
  <c r="B194" i="8"/>
  <c r="B92" i="8"/>
  <c r="G120" i="8"/>
  <c r="G223" i="8"/>
  <c r="G214" i="8"/>
  <c r="F133" i="8"/>
  <c r="G133" i="8"/>
  <c r="F205" i="8"/>
  <c r="D105" i="8"/>
  <c r="C133" i="8"/>
  <c r="C105" i="8"/>
  <c r="D146" i="8"/>
  <c r="E146" i="8"/>
  <c r="E92" i="8"/>
  <c r="E205" i="8"/>
  <c r="D92" i="8"/>
  <c r="C146" i="8"/>
  <c r="D205" i="8"/>
  <c r="D133" i="8"/>
  <c r="F105" i="8"/>
  <c r="D214" i="8"/>
  <c r="C205" i="8"/>
  <c r="C214" i="8"/>
  <c r="C223" i="8"/>
  <c r="F214" i="8"/>
  <c r="B133" i="8"/>
  <c r="E223" i="8"/>
  <c r="B159" i="8"/>
  <c r="F120" i="8"/>
  <c r="F92" i="8"/>
  <c r="B214" i="8"/>
  <c r="F146" i="8"/>
  <c r="E120" i="8"/>
  <c r="G146" i="8"/>
  <c r="B212" i="8"/>
  <c r="F223" i="8"/>
  <c r="G92" i="8"/>
  <c r="C92" i="8"/>
  <c r="D120" i="8"/>
  <c r="E214" i="8"/>
  <c r="E105" i="8"/>
  <c r="D223" i="8"/>
  <c r="G205" i="8"/>
  <c r="B146" i="8"/>
  <c r="B120" i="8"/>
  <c r="B171" i="8"/>
  <c r="B196" i="8"/>
  <c r="B216" i="8"/>
  <c r="B207" i="8"/>
  <c r="B147" i="8"/>
  <c r="J70" i="8" l="1"/>
  <c r="M60" i="8"/>
  <c r="J49" i="8"/>
  <c r="M32" i="8"/>
  <c r="J55" i="8"/>
  <c r="J57" i="8"/>
  <c r="J47" i="8"/>
  <c r="M35" i="8"/>
  <c r="J64" i="8"/>
  <c r="M30" i="8"/>
  <c r="B18" i="10"/>
  <c r="D18" i="10"/>
  <c r="G18" i="10"/>
  <c r="M52" i="8"/>
  <c r="J62" i="8"/>
  <c r="L62" i="8" s="1"/>
  <c r="J58" i="8"/>
  <c r="M31" i="8"/>
  <c r="M72" i="8"/>
  <c r="M51" i="8"/>
  <c r="J68" i="8"/>
  <c r="L68" i="8" s="1"/>
  <c r="E18" i="10"/>
  <c r="F18" i="10"/>
  <c r="C18" i="10"/>
  <c r="J28" i="8"/>
  <c r="L28" i="8" s="1"/>
  <c r="B121" i="8"/>
  <c r="J53" i="8"/>
  <c r="L53" i="8" s="1"/>
  <c r="J66" i="8"/>
  <c r="L66" i="8" s="1"/>
  <c r="M29" i="8"/>
  <c r="J73" i="8"/>
  <c r="L73" i="8" s="1"/>
  <c r="J63" i="8"/>
  <c r="L63" i="8" s="1"/>
  <c r="M27" i="8"/>
  <c r="M64" i="8"/>
  <c r="N64" i="8" s="1"/>
  <c r="L69" i="8"/>
  <c r="F159" i="8"/>
  <c r="E182" i="8"/>
  <c r="E171" i="8"/>
  <c r="M68" i="8"/>
  <c r="M48" i="8"/>
  <c r="N48" i="8" s="1"/>
  <c r="J33" i="8"/>
  <c r="M67" i="8"/>
  <c r="N67" i="8" s="1"/>
  <c r="J54" i="8"/>
  <c r="J36" i="8"/>
  <c r="M57" i="8"/>
  <c r="N57" i="8" s="1"/>
  <c r="J60" i="8"/>
  <c r="L64" i="8"/>
  <c r="M70" i="8"/>
  <c r="N70" i="8" s="1"/>
  <c r="M71" i="8"/>
  <c r="N71" i="8" s="1"/>
  <c r="C182" i="8"/>
  <c r="L47" i="8"/>
  <c r="L71" i="8"/>
  <c r="B205" i="8"/>
  <c r="D171" i="8"/>
  <c r="L48" i="8"/>
  <c r="M43" i="8"/>
  <c r="L57" i="8"/>
  <c r="M69" i="8"/>
  <c r="N69" i="8" s="1"/>
  <c r="B225" i="8"/>
  <c r="B134" i="8"/>
  <c r="F194" i="8"/>
  <c r="C171" i="8"/>
  <c r="C194" i="8"/>
  <c r="M55" i="8"/>
  <c r="J26" i="8"/>
  <c r="M47" i="8"/>
  <c r="M63" i="8"/>
  <c r="N63" i="8" s="1"/>
  <c r="G171" i="8"/>
  <c r="L58" i="8"/>
  <c r="C159" i="8"/>
  <c r="D182" i="8"/>
  <c r="F182" i="8"/>
  <c r="D159" i="8"/>
  <c r="J51" i="8"/>
  <c r="J32" i="8"/>
  <c r="L67" i="8"/>
  <c r="J34" i="8"/>
  <c r="M46" i="8"/>
  <c r="N46" i="8" s="1"/>
  <c r="J35" i="8"/>
  <c r="J30" i="8"/>
  <c r="L55" i="8"/>
  <c r="G159" i="8"/>
  <c r="E159" i="8"/>
  <c r="G194" i="8"/>
  <c r="L46" i="8"/>
  <c r="B37" i="8"/>
  <c r="M66" i="8"/>
  <c r="N66" i="8" s="1"/>
  <c r="L70" i="8"/>
  <c r="B93" i="8"/>
  <c r="G182" i="8"/>
  <c r="D194" i="8"/>
  <c r="L44" i="8"/>
  <c r="M28" i="8"/>
  <c r="N28" i="8" s="1"/>
  <c r="L56" i="8"/>
  <c r="M49" i="8"/>
  <c r="N49" i="8" s="1"/>
  <c r="M53" i="8"/>
  <c r="J29" i="8"/>
  <c r="M56" i="8"/>
  <c r="N56" i="8" s="1"/>
  <c r="J65" i="8"/>
  <c r="J27" i="8"/>
  <c r="M73" i="8"/>
  <c r="L49" i="8"/>
  <c r="E194" i="8"/>
  <c r="F171" i="8"/>
  <c r="J52" i="8"/>
  <c r="M58" i="8"/>
  <c r="N58" i="8" s="1"/>
  <c r="J43" i="8"/>
  <c r="M62" i="8"/>
  <c r="M44" i="8"/>
  <c r="N44" i="8" s="1"/>
  <c r="J31" i="8"/>
  <c r="J72" i="8"/>
  <c r="B173" i="8"/>
  <c r="B184" i="8"/>
  <c r="B161" i="8"/>
  <c r="B106" i="8"/>
  <c r="C201" i="8"/>
  <c r="C210" i="8"/>
  <c r="B149" i="8"/>
  <c r="N68" i="8" l="1"/>
  <c r="N47" i="8"/>
  <c r="N55" i="8"/>
  <c r="N62" i="8"/>
  <c r="N73" i="8"/>
  <c r="B39" i="8"/>
  <c r="B4" i="10"/>
  <c r="B17" i="10" s="1"/>
  <c r="B3" i="10"/>
  <c r="C189" i="8"/>
  <c r="C192" i="8" s="1"/>
  <c r="K19" i="9"/>
  <c r="C219" i="8"/>
  <c r="N53" i="8"/>
  <c r="B108" i="8"/>
  <c r="L29" i="8"/>
  <c r="N29" i="8"/>
  <c r="L32" i="8"/>
  <c r="N32" i="8"/>
  <c r="K13" i="9"/>
  <c r="B123" i="8"/>
  <c r="N43" i="8"/>
  <c r="L43" i="8"/>
  <c r="N35" i="8"/>
  <c r="L35" i="8"/>
  <c r="L33" i="8"/>
  <c r="N33" i="8"/>
  <c r="L65" i="8"/>
  <c r="N65" i="8"/>
  <c r="N51" i="8"/>
  <c r="L51" i="8"/>
  <c r="K14" i="9"/>
  <c r="B136" i="8"/>
  <c r="L52" i="8"/>
  <c r="N52" i="8"/>
  <c r="L34" i="8"/>
  <c r="N34" i="8"/>
  <c r="L72" i="8"/>
  <c r="N72" i="8"/>
  <c r="L60" i="8"/>
  <c r="N60" i="8"/>
  <c r="N27" i="8"/>
  <c r="L27" i="8"/>
  <c r="L26" i="8"/>
  <c r="N26" i="8"/>
  <c r="N31" i="8"/>
  <c r="L31" i="8"/>
  <c r="L54" i="8"/>
  <c r="N54" i="8"/>
  <c r="L36" i="8"/>
  <c r="N36" i="8"/>
  <c r="B95" i="8"/>
  <c r="L30" i="8"/>
  <c r="N30" i="8"/>
  <c r="C196" i="8"/>
  <c r="C212" i="8"/>
  <c r="C203" i="8"/>
  <c r="C100" i="8" l="1"/>
  <c r="C102" i="8" s="1"/>
  <c r="K12" i="9"/>
  <c r="C154" i="8"/>
  <c r="K16" i="9"/>
  <c r="C221" i="8"/>
  <c r="C166" i="8"/>
  <c r="C169" i="8" s="1"/>
  <c r="K17" i="9"/>
  <c r="K11" i="9"/>
  <c r="C141" i="8"/>
  <c r="C143" i="8" s="1"/>
  <c r="K15" i="9"/>
  <c r="C178" i="8"/>
  <c r="C180" i="8" s="1"/>
  <c r="K18" i="9"/>
  <c r="B61" i="8"/>
  <c r="C113" i="8"/>
  <c r="C117" i="8" s="1"/>
  <c r="C128" i="8"/>
  <c r="C130" i="8" s="1"/>
  <c r="C87" i="8"/>
  <c r="C89" i="8" s="1"/>
  <c r="C184" i="8"/>
  <c r="C157" i="8"/>
  <c r="C173" i="8"/>
  <c r="C216" i="8"/>
  <c r="D189" i="8"/>
  <c r="D192" i="8" s="1"/>
  <c r="C207" i="8"/>
  <c r="C225" i="8" l="1"/>
  <c r="C121" i="8"/>
  <c r="B74" i="8"/>
  <c r="C95" i="8"/>
  <c r="C93" i="8"/>
  <c r="C161" i="8"/>
  <c r="D178" i="8"/>
  <c r="D180" i="8" s="1"/>
  <c r="D166" i="8"/>
  <c r="D169" i="8" s="1"/>
  <c r="D201" i="8"/>
  <c r="D210" i="8"/>
  <c r="D196" i="8"/>
  <c r="D219" i="8"/>
  <c r="C106" i="8"/>
  <c r="B5" i="10" l="1"/>
  <c r="B16" i="10" s="1"/>
  <c r="B19" i="10"/>
  <c r="B20" i="10"/>
  <c r="C123" i="8"/>
  <c r="C134" i="8"/>
  <c r="B76" i="8"/>
  <c r="C149" i="8"/>
  <c r="C147" i="8"/>
  <c r="C136" i="8"/>
  <c r="D87" i="8"/>
  <c r="D89" i="8" s="1"/>
  <c r="D184" i="8"/>
  <c r="D173" i="8"/>
  <c r="D154" i="8"/>
  <c r="D212" i="8"/>
  <c r="D203" i="8"/>
  <c r="E189" i="8"/>
  <c r="E192" i="8" s="1"/>
  <c r="D221" i="8"/>
  <c r="C108" i="8"/>
  <c r="D93" i="8" l="1"/>
  <c r="C61" i="8"/>
  <c r="D113" i="8"/>
  <c r="D117" i="8" s="1"/>
  <c r="D141" i="8"/>
  <c r="D143" i="8" s="1"/>
  <c r="D128" i="8"/>
  <c r="D130" i="8" s="1"/>
  <c r="B78" i="8"/>
  <c r="B7" i="10" s="1"/>
  <c r="B80" i="8"/>
  <c r="B6" i="10" s="1"/>
  <c r="D157" i="8"/>
  <c r="E166" i="8"/>
  <c r="E169" i="8" s="1"/>
  <c r="E178" i="8"/>
  <c r="E180" i="8" s="1"/>
  <c r="D216" i="8"/>
  <c r="E196" i="8"/>
  <c r="D225" i="8"/>
  <c r="D207" i="8"/>
  <c r="D100" i="8"/>
  <c r="D102" i="8" s="1"/>
  <c r="D95" i="8"/>
  <c r="D134" i="8" l="1"/>
  <c r="C15" i="8"/>
  <c r="K10" i="9" s="1"/>
  <c r="J61" i="8"/>
  <c r="M61" i="8"/>
  <c r="E184" i="8"/>
  <c r="E173" i="8"/>
  <c r="D161" i="8"/>
  <c r="E210" i="8"/>
  <c r="E219" i="8"/>
  <c r="E201" i="8"/>
  <c r="F189" i="8"/>
  <c r="F192" i="8" s="1"/>
  <c r="D106" i="8"/>
  <c r="E87" i="8"/>
  <c r="E89" i="8" s="1"/>
  <c r="C21" i="8" l="1"/>
  <c r="D136" i="8"/>
  <c r="D123" i="8"/>
  <c r="D121" i="8"/>
  <c r="D147" i="8"/>
  <c r="L61" i="8"/>
  <c r="N61" i="8"/>
  <c r="F178" i="8"/>
  <c r="F180" i="8" s="1"/>
  <c r="E154" i="8"/>
  <c r="F166" i="8"/>
  <c r="F169" i="8" s="1"/>
  <c r="F196" i="8"/>
  <c r="E221" i="8"/>
  <c r="E203" i="8"/>
  <c r="E212" i="8"/>
  <c r="E93" i="8"/>
  <c r="D108" i="8"/>
  <c r="D61" i="8" l="1"/>
  <c r="E128" i="8"/>
  <c r="E130" i="8" s="1"/>
  <c r="E113" i="8"/>
  <c r="E117" i="8" s="1"/>
  <c r="D149" i="8"/>
  <c r="E157" i="8"/>
  <c r="F184" i="8"/>
  <c r="F173" i="8"/>
  <c r="E216" i="8"/>
  <c r="E225" i="8"/>
  <c r="E207" i="8"/>
  <c r="G189" i="8"/>
  <c r="G192" i="8" s="1"/>
  <c r="E95" i="8"/>
  <c r="E100" i="8"/>
  <c r="E102" i="8" s="1"/>
  <c r="D74" i="8" l="1"/>
  <c r="D20" i="10"/>
  <c r="E134" i="8"/>
  <c r="E141" i="8"/>
  <c r="E143" i="8" s="1"/>
  <c r="G178" i="8"/>
  <c r="G180" i="8" s="1"/>
  <c r="G166" i="8"/>
  <c r="G169" i="8" s="1"/>
  <c r="E161" i="8"/>
  <c r="F201" i="8"/>
  <c r="F210" i="8"/>
  <c r="G196" i="8"/>
  <c r="F219" i="8"/>
  <c r="F87" i="8"/>
  <c r="F89" i="8" s="1"/>
  <c r="D5" i="10" l="1"/>
  <c r="D16" i="10" s="1"/>
  <c r="D19" i="10"/>
  <c r="E123" i="8"/>
  <c r="E136" i="8"/>
  <c r="E121" i="8"/>
  <c r="F154" i="8"/>
  <c r="G173" i="8"/>
  <c r="G184" i="8"/>
  <c r="F203" i="8"/>
  <c r="F212" i="8"/>
  <c r="F221" i="8"/>
  <c r="E149" i="8" l="1"/>
  <c r="F128" i="8"/>
  <c r="F130" i="8" s="1"/>
  <c r="E108" i="8"/>
  <c r="E106" i="8"/>
  <c r="F113" i="8"/>
  <c r="F117" i="8" s="1"/>
  <c r="E147" i="8"/>
  <c r="F157" i="8"/>
  <c r="F225" i="8"/>
  <c r="F207" i="8"/>
  <c r="F216" i="8"/>
  <c r="E61" i="8" l="1"/>
  <c r="F95" i="8"/>
  <c r="F93" i="8"/>
  <c r="F121" i="8"/>
  <c r="F134" i="8"/>
  <c r="F100" i="8"/>
  <c r="F102" i="8" s="1"/>
  <c r="F141" i="8"/>
  <c r="F143" i="8" s="1"/>
  <c r="F161" i="8"/>
  <c r="G201" i="8"/>
  <c r="G210" i="8"/>
  <c r="G219" i="8"/>
  <c r="E74" i="8" l="1"/>
  <c r="E20" i="10"/>
  <c r="G87" i="8"/>
  <c r="G89" i="8" s="1"/>
  <c r="F136" i="8"/>
  <c r="F123" i="8"/>
  <c r="F147" i="8"/>
  <c r="G154" i="8"/>
  <c r="G212" i="8"/>
  <c r="G221" i="8"/>
  <c r="G203" i="8"/>
  <c r="G93" i="8"/>
  <c r="E5" i="10" l="1"/>
  <c r="E16" i="10" s="1"/>
  <c r="E19" i="10"/>
  <c r="F108" i="8"/>
  <c r="F106" i="8"/>
  <c r="G113" i="8"/>
  <c r="G117" i="8" s="1"/>
  <c r="F149" i="8"/>
  <c r="G128" i="8"/>
  <c r="G130" i="8" s="1"/>
  <c r="G134" i="8"/>
  <c r="G157" i="8"/>
  <c r="G225" i="8"/>
  <c r="G207" i="8"/>
  <c r="G216" i="8"/>
  <c r="G95" i="8"/>
  <c r="F61" i="8" l="1"/>
  <c r="G100" i="8"/>
  <c r="G102" i="8" s="1"/>
  <c r="G141" i="8"/>
  <c r="G143" i="8" s="1"/>
  <c r="G136" i="8"/>
  <c r="G161" i="8"/>
  <c r="F74" i="8" l="1"/>
  <c r="G123" i="8"/>
  <c r="G147" i="8"/>
  <c r="G121" i="8"/>
  <c r="F5" i="10" l="1"/>
  <c r="F16" i="10" s="1"/>
  <c r="F19" i="10"/>
  <c r="F20" i="10"/>
  <c r="G108" i="8"/>
  <c r="G106" i="8"/>
  <c r="G149" i="8"/>
  <c r="G61" i="8" l="1"/>
  <c r="G74" i="8" l="1"/>
  <c r="G20" i="10"/>
  <c r="G5" i="10" l="1"/>
  <c r="G16" i="10" s="1"/>
  <c r="G19" i="10"/>
  <c r="C81" i="8" l="1"/>
  <c r="C25" i="8"/>
  <c r="C82" i="8"/>
  <c r="J25" i="8" l="1"/>
  <c r="C37" i="8"/>
  <c r="M25" i="8"/>
  <c r="C39" i="8" l="1"/>
  <c r="C4" i="10"/>
  <c r="C17" i="10" s="1"/>
  <c r="C3" i="10"/>
  <c r="D81" i="8"/>
  <c r="D82" i="8"/>
  <c r="D25" i="8"/>
  <c r="D37" i="8" s="1"/>
  <c r="D4" i="10" s="1"/>
  <c r="D17" i="10" s="1"/>
  <c r="L25" i="8"/>
  <c r="N25" i="8"/>
  <c r="F25" i="8" l="1"/>
  <c r="F37" i="8" s="1"/>
  <c r="F4" i="10" s="1"/>
  <c r="F17" i="10" s="1"/>
  <c r="F82" i="8"/>
  <c r="F81" i="8"/>
  <c r="E81" i="8"/>
  <c r="E25" i="8"/>
  <c r="E37" i="8" s="1"/>
  <c r="E4" i="10" s="1"/>
  <c r="E17" i="10" s="1"/>
  <c r="E82" i="8"/>
  <c r="D76" i="8"/>
  <c r="D78" i="8" s="1"/>
  <c r="D7" i="10" s="1"/>
  <c r="E76" i="8" l="1"/>
  <c r="E78" i="8" s="1"/>
  <c r="E7" i="10" s="1"/>
  <c r="F76" i="8"/>
  <c r="F78" i="8" s="1"/>
  <c r="F7" i="10" s="1"/>
  <c r="G25" i="8" l="1"/>
  <c r="G37" i="8" s="1"/>
  <c r="G4" i="10" s="1"/>
  <c r="G17" i="10" s="1"/>
  <c r="G82" i="8"/>
  <c r="G81" i="8"/>
  <c r="G76" i="8" l="1"/>
  <c r="G78" i="8" s="1"/>
  <c r="G7" i="10" s="1"/>
  <c r="D77" i="9" l="1"/>
  <c r="C45" i="8" l="1"/>
  <c r="C50" i="8"/>
  <c r="J50" i="8" l="1"/>
  <c r="M50" i="8"/>
  <c r="J45" i="8"/>
  <c r="C74" i="8"/>
  <c r="M45" i="8"/>
  <c r="C76" i="8" l="1"/>
  <c r="C78" i="8" s="1"/>
  <c r="C7" i="10" s="1"/>
  <c r="C5" i="10"/>
  <c r="C16" i="10" s="1"/>
  <c r="C19" i="10"/>
  <c r="C20" i="10"/>
  <c r="L45" i="8"/>
  <c r="N45" i="8"/>
  <c r="L50" i="8"/>
  <c r="N50" i="8"/>
  <c r="C80" i="8" l="1"/>
  <c r="D15" i="8"/>
  <c r="D21" i="8" s="1"/>
  <c r="C6" i="10"/>
  <c r="N75" i="8"/>
  <c r="L75" i="8"/>
  <c r="D70" i="9" s="1"/>
  <c r="D39" i="8" l="1"/>
  <c r="D80" i="8"/>
  <c r="D3" i="10"/>
  <c r="H14" i="8"/>
  <c r="E15" i="8" l="1"/>
  <c r="D6" i="10"/>
  <c r="E39" i="8" l="1"/>
  <c r="E21" i="8"/>
  <c r="E80" i="8" l="1"/>
  <c r="E3" i="10"/>
  <c r="F15" i="8" l="1"/>
  <c r="E6" i="10"/>
  <c r="F39" i="8" l="1"/>
  <c r="F21" i="8"/>
  <c r="F80" i="8" l="1"/>
  <c r="F3" i="10"/>
  <c r="G15" i="8" l="1"/>
  <c r="F6" i="10"/>
  <c r="G39" i="8" l="1"/>
  <c r="G21" i="8"/>
  <c r="G80" i="8" l="1"/>
  <c r="G6" i="10" s="1"/>
  <c r="G3" i="10"/>
  <c r="B2" i="7" l="1"/>
  <c r="C2" i="7"/>
  <c r="D2" i="7"/>
  <c r="E2" i="7"/>
  <c r="F2" i="7"/>
  <c r="G2" i="7"/>
  <c r="B8" i="7"/>
  <c r="C8" i="7"/>
  <c r="D8" i="7"/>
  <c r="E8" i="7"/>
  <c r="F8" i="7"/>
  <c r="G8" i="7"/>
  <c r="B9" i="7"/>
  <c r="C9" i="7"/>
  <c r="D9" i="7"/>
  <c r="E9" i="7"/>
  <c r="F9" i="7"/>
  <c r="G9" i="7"/>
  <c r="B12" i="7"/>
  <c r="B15" i="7" s="1"/>
  <c r="F12" i="7"/>
  <c r="B13" i="7"/>
  <c r="B14" i="7"/>
  <c r="D8" i="6"/>
  <c r="F8" i="6" s="1"/>
  <c r="E8" i="6"/>
  <c r="D9" i="6"/>
  <c r="L10" i="6"/>
  <c r="L11" i="6"/>
  <c r="D12" i="6"/>
  <c r="L12" i="6"/>
  <c r="L13" i="6"/>
  <c r="L14" i="6"/>
  <c r="L15" i="6"/>
  <c r="L16" i="6"/>
  <c r="E17" i="6"/>
  <c r="L17" i="6"/>
  <c r="L18" i="6"/>
  <c r="L19" i="6"/>
  <c r="H20" i="6"/>
  <c r="C39" i="6" s="1"/>
  <c r="L20" i="6"/>
  <c r="E21" i="6"/>
  <c r="H21" i="6"/>
  <c r="C40" i="6" s="1"/>
  <c r="L21" i="6"/>
  <c r="H22" i="6"/>
  <c r="C41" i="6" s="1"/>
  <c r="L22" i="6"/>
  <c r="H23" i="6"/>
  <c r="L23" i="6"/>
  <c r="H24" i="6"/>
  <c r="L24" i="6"/>
  <c r="D25" i="6"/>
  <c r="H25" i="6"/>
  <c r="C44" i="6" s="1"/>
  <c r="L25" i="6"/>
  <c r="H26" i="6"/>
  <c r="C45" i="6" s="1"/>
  <c r="L26" i="6"/>
  <c r="D29" i="6"/>
  <c r="E29" i="6"/>
  <c r="F29" i="6"/>
  <c r="G29" i="6"/>
  <c r="H29" i="6"/>
  <c r="I29" i="6"/>
  <c r="D31" i="6"/>
  <c r="E31" i="6"/>
  <c r="F31" i="6"/>
  <c r="G31" i="6"/>
  <c r="H31" i="6"/>
  <c r="I31" i="6"/>
  <c r="D32" i="6"/>
  <c r="E32" i="6"/>
  <c r="F32" i="6"/>
  <c r="G32" i="6"/>
  <c r="H32" i="6"/>
  <c r="I32" i="6"/>
  <c r="D33" i="6"/>
  <c r="E33" i="6"/>
  <c r="F33" i="6"/>
  <c r="G33" i="6"/>
  <c r="H33" i="6"/>
  <c r="I33" i="6"/>
  <c r="D34" i="6"/>
  <c r="E34" i="6"/>
  <c r="F34" i="6"/>
  <c r="G34" i="6"/>
  <c r="H34" i="6"/>
  <c r="I34" i="6"/>
  <c r="D35" i="6"/>
  <c r="E35" i="6"/>
  <c r="F35" i="6"/>
  <c r="G35" i="6"/>
  <c r="H35" i="6"/>
  <c r="I35" i="6"/>
  <c r="D36" i="6"/>
  <c r="E36" i="6"/>
  <c r="F36" i="6"/>
  <c r="G36" i="6"/>
  <c r="H36" i="6"/>
  <c r="I36" i="6"/>
  <c r="D37" i="6"/>
  <c r="E37" i="6"/>
  <c r="F37" i="6"/>
  <c r="G37" i="6"/>
  <c r="H37" i="6"/>
  <c r="I37" i="6"/>
  <c r="D38" i="6"/>
  <c r="E38" i="6"/>
  <c r="F38" i="6"/>
  <c r="G38" i="6"/>
  <c r="H38" i="6"/>
  <c r="I38" i="6"/>
  <c r="D39" i="6"/>
  <c r="E39" i="6"/>
  <c r="F39" i="6"/>
  <c r="G39" i="6"/>
  <c r="H39" i="6"/>
  <c r="I39" i="6"/>
  <c r="D40" i="6"/>
  <c r="E40" i="6"/>
  <c r="F40" i="6"/>
  <c r="G40" i="6"/>
  <c r="H40" i="6"/>
  <c r="I40" i="6"/>
  <c r="D41" i="6"/>
  <c r="E41" i="6"/>
  <c r="F41" i="6"/>
  <c r="G41" i="6"/>
  <c r="H41" i="6"/>
  <c r="I41" i="6"/>
  <c r="C42" i="6"/>
  <c r="D42" i="6"/>
  <c r="E42" i="6"/>
  <c r="F42" i="6"/>
  <c r="G42" i="6"/>
  <c r="H42" i="6"/>
  <c r="I42" i="6"/>
  <c r="C43" i="6"/>
  <c r="D43" i="6"/>
  <c r="E43" i="6"/>
  <c r="F43" i="6"/>
  <c r="G43" i="6"/>
  <c r="H43" i="6"/>
  <c r="I43" i="6"/>
  <c r="D44" i="6"/>
  <c r="E44" i="6"/>
  <c r="F44" i="6"/>
  <c r="G44" i="6"/>
  <c r="H44" i="6"/>
  <c r="I44" i="6"/>
  <c r="D45" i="6"/>
  <c r="E45" i="6"/>
  <c r="F45" i="6"/>
  <c r="G45" i="6"/>
  <c r="H45" i="6"/>
  <c r="I45" i="6"/>
  <c r="D48" i="6"/>
  <c r="E48" i="6"/>
  <c r="F48" i="6"/>
  <c r="G48" i="6"/>
  <c r="H48" i="6"/>
  <c r="D50" i="6"/>
  <c r="E50" i="6"/>
  <c r="F50" i="6"/>
  <c r="G50" i="6"/>
  <c r="H50" i="6"/>
  <c r="D51" i="6"/>
  <c r="E51" i="6"/>
  <c r="F51" i="6"/>
  <c r="G51" i="6"/>
  <c r="H51" i="6"/>
  <c r="D55" i="6"/>
  <c r="E55" i="6"/>
  <c r="F55" i="6"/>
  <c r="G55" i="6"/>
  <c r="D57" i="6"/>
  <c r="E57" i="6"/>
  <c r="F57" i="6"/>
  <c r="G57" i="6"/>
  <c r="D63" i="6"/>
  <c r="F63" i="6" s="1"/>
  <c r="E63" i="6"/>
  <c r="D64" i="6"/>
  <c r="E64" i="6"/>
  <c r="F64" i="6"/>
  <c r="D76" i="6"/>
  <c r="D80" i="6"/>
  <c r="E80" i="6"/>
  <c r="F80" i="6"/>
  <c r="G80" i="6"/>
  <c r="H80" i="6"/>
  <c r="D82" i="6"/>
  <c r="E82" i="6"/>
  <c r="F82" i="6"/>
  <c r="G82" i="6"/>
  <c r="H82" i="6"/>
  <c r="D83" i="6"/>
  <c r="E83" i="6"/>
  <c r="F83" i="6"/>
  <c r="G83" i="6"/>
  <c r="H83" i="6"/>
  <c r="E89" i="6"/>
  <c r="C5" i="5"/>
  <c r="C14" i="7" s="1"/>
  <c r="D5" i="5"/>
  <c r="D14" i="7" s="1"/>
  <c r="E5" i="5"/>
  <c r="E14" i="7" s="1"/>
  <c r="F5" i="5"/>
  <c r="F14" i="7" s="1"/>
  <c r="G5" i="5"/>
  <c r="G14" i="7" s="1"/>
  <c r="C7" i="5"/>
  <c r="D7" i="5"/>
  <c r="E7" i="5"/>
  <c r="F7" i="5"/>
  <c r="G7" i="5"/>
  <c r="C9" i="5"/>
  <c r="C12" i="7" s="1"/>
  <c r="C15" i="7" s="1"/>
  <c r="D9" i="5"/>
  <c r="D12" i="7" s="1"/>
  <c r="D15" i="7" s="1"/>
  <c r="D10" i="7" s="1"/>
  <c r="E9" i="5"/>
  <c r="E12" i="7" s="1"/>
  <c r="E15" i="7" s="1"/>
  <c r="E11" i="7" s="1"/>
  <c r="F9" i="5"/>
  <c r="G9" i="5"/>
  <c r="G12" i="7" s="1"/>
  <c r="C11" i="5"/>
  <c r="C13" i="7" s="1"/>
  <c r="D11" i="5"/>
  <c r="D13" i="7" s="1"/>
  <c r="E11" i="5"/>
  <c r="E13" i="7" s="1"/>
  <c r="F11" i="5"/>
  <c r="F13" i="7" s="1"/>
  <c r="G11" i="5"/>
  <c r="G13" i="7" s="1"/>
  <c r="B21" i="5"/>
  <c r="B87" i="5"/>
  <c r="B88" i="5"/>
  <c r="B89" i="5" s="1"/>
  <c r="C88" i="5"/>
  <c r="D88" i="5"/>
  <c r="E88" i="5"/>
  <c r="F88" i="5"/>
  <c r="G88" i="5"/>
  <c r="B100" i="5"/>
  <c r="B101" i="5"/>
  <c r="B102" i="5" s="1"/>
  <c r="C101" i="5"/>
  <c r="D101" i="5"/>
  <c r="E101" i="5"/>
  <c r="F101" i="5"/>
  <c r="G101" i="5"/>
  <c r="B113" i="5"/>
  <c r="B114" i="5"/>
  <c r="C114" i="5"/>
  <c r="D114" i="5"/>
  <c r="E114" i="5"/>
  <c r="F114" i="5"/>
  <c r="G114" i="5"/>
  <c r="B115" i="5"/>
  <c r="C115" i="5"/>
  <c r="D115" i="5"/>
  <c r="E115" i="5"/>
  <c r="F115" i="5"/>
  <c r="G115" i="5"/>
  <c r="B116" i="5"/>
  <c r="C116" i="5"/>
  <c r="D116" i="5"/>
  <c r="E116" i="5"/>
  <c r="F116" i="5"/>
  <c r="G116" i="5"/>
  <c r="B128" i="5"/>
  <c r="B130" i="5" s="1"/>
  <c r="B129" i="5"/>
  <c r="C129" i="5"/>
  <c r="D129" i="5"/>
  <c r="E129" i="5"/>
  <c r="F129" i="5"/>
  <c r="G129" i="5"/>
  <c r="B141" i="5"/>
  <c r="B142" i="5"/>
  <c r="C142" i="5"/>
  <c r="D142" i="5"/>
  <c r="E142" i="5"/>
  <c r="F142" i="5"/>
  <c r="G142" i="5"/>
  <c r="B154" i="5"/>
  <c r="B155" i="5"/>
  <c r="C155" i="5"/>
  <c r="D155" i="5"/>
  <c r="E155" i="5"/>
  <c r="F155" i="5"/>
  <c r="G155" i="5"/>
  <c r="B156" i="5"/>
  <c r="C156" i="5"/>
  <c r="D156" i="5"/>
  <c r="E156" i="5"/>
  <c r="F156" i="5"/>
  <c r="G156" i="5"/>
  <c r="B157" i="5"/>
  <c r="B166" i="5"/>
  <c r="B167" i="5"/>
  <c r="C167" i="5"/>
  <c r="D167" i="5"/>
  <c r="E167" i="5"/>
  <c r="F167" i="5"/>
  <c r="G167" i="5"/>
  <c r="B168" i="5"/>
  <c r="C168" i="5"/>
  <c r="D168" i="5"/>
  <c r="E168" i="5"/>
  <c r="F168" i="5"/>
  <c r="G168" i="5"/>
  <c r="B178" i="5"/>
  <c r="B180" i="5" s="1"/>
  <c r="B179" i="5"/>
  <c r="C179" i="5"/>
  <c r="D179" i="5"/>
  <c r="E179" i="5"/>
  <c r="F179" i="5"/>
  <c r="G179" i="5"/>
  <c r="B189" i="5"/>
  <c r="B192" i="5" s="1"/>
  <c r="B190" i="5"/>
  <c r="C190" i="5"/>
  <c r="D190" i="5"/>
  <c r="E190" i="5"/>
  <c r="F190" i="5"/>
  <c r="G190" i="5"/>
  <c r="B191" i="5"/>
  <c r="C191" i="5"/>
  <c r="D191" i="5"/>
  <c r="E191" i="5"/>
  <c r="F191" i="5"/>
  <c r="G191" i="5"/>
  <c r="A200" i="5"/>
  <c r="B201" i="5"/>
  <c r="A209" i="5"/>
  <c r="B210" i="5"/>
  <c r="A218" i="5"/>
  <c r="B219" i="5"/>
  <c r="A229" i="5"/>
  <c r="B230" i="5"/>
  <c r="A238" i="5"/>
  <c r="B239" i="5"/>
  <c r="A247" i="5"/>
  <c r="B248" i="5"/>
  <c r="A256" i="5"/>
  <c r="B257" i="5"/>
  <c r="A265" i="5"/>
  <c r="B266" i="5"/>
  <c r="A274" i="5"/>
  <c r="B275" i="5"/>
  <c r="A283" i="5"/>
  <c r="B284" i="5"/>
  <c r="C294" i="5"/>
  <c r="C297" i="5" s="1"/>
  <c r="D294" i="5" s="1"/>
  <c r="B297" i="5"/>
  <c r="D297" i="5"/>
  <c r="E294" i="5" s="1"/>
  <c r="E297" i="5"/>
  <c r="F294" i="5" s="1"/>
  <c r="F297" i="5" s="1"/>
  <c r="G294" i="5" s="1"/>
  <c r="G297" i="5" s="1"/>
  <c r="G15" i="7" l="1"/>
  <c r="B143" i="5"/>
  <c r="F15" i="7"/>
  <c r="F10" i="7" s="1"/>
  <c r="B117" i="5"/>
  <c r="G10" i="7"/>
  <c r="G11" i="7"/>
  <c r="C10" i="7"/>
  <c r="C11" i="7"/>
  <c r="B11" i="7"/>
  <c r="B10" i="7"/>
  <c r="F11" i="7"/>
  <c r="D11" i="7"/>
  <c r="E10" i="7"/>
  <c r="B169" i="5"/>
  <c r="C59" i="5" l="1"/>
  <c r="B59" i="5" l="1"/>
  <c r="M59" i="5" s="1"/>
  <c r="J59" i="5" l="1"/>
  <c r="N59" i="5" s="1"/>
  <c r="L59" i="5" l="1"/>
  <c r="D276" i="5" l="1"/>
  <c r="G285" i="5"/>
  <c r="F276" i="5"/>
  <c r="D285" i="5"/>
  <c r="F285" i="5"/>
  <c r="E285" i="5"/>
  <c r="B285" i="5"/>
  <c r="C285" i="5"/>
  <c r="E276" i="5"/>
  <c r="B276" i="5"/>
  <c r="G276" i="5"/>
  <c r="C276" i="5"/>
  <c r="D288" i="5"/>
  <c r="B288" i="5"/>
  <c r="F288" i="5"/>
  <c r="E288" i="5"/>
  <c r="B279" i="5"/>
  <c r="D279" i="5"/>
  <c r="F279" i="5"/>
  <c r="E279" i="5"/>
  <c r="B286" i="5"/>
  <c r="C279" i="5"/>
  <c r="G288" i="5"/>
  <c r="C288" i="5"/>
  <c r="B277" i="5"/>
  <c r="G279" i="5"/>
  <c r="B281" i="5" l="1"/>
  <c r="B290" i="5"/>
  <c r="C277" i="5"/>
  <c r="C275" i="5" l="1"/>
  <c r="K25" i="6"/>
  <c r="C286" i="5"/>
  <c r="C281" i="5"/>
  <c r="C284" i="5" l="1"/>
  <c r="K26" i="6"/>
  <c r="D275" i="5"/>
  <c r="D284" i="5" l="1"/>
  <c r="C290" i="5"/>
  <c r="D277" i="5"/>
  <c r="D281" i="5" l="1"/>
  <c r="D286" i="5" l="1"/>
  <c r="E275" i="5"/>
  <c r="D290" i="5" l="1"/>
  <c r="E277" i="5"/>
  <c r="E284" i="5" l="1"/>
  <c r="E281" i="5"/>
  <c r="E286" i="5" l="1"/>
  <c r="F275" i="5"/>
  <c r="E290" i="5" l="1"/>
  <c r="F277" i="5"/>
  <c r="F284" i="5" l="1"/>
  <c r="F281" i="5"/>
  <c r="F286" i="5" l="1"/>
  <c r="G275" i="5"/>
  <c r="F290" i="5" l="1"/>
  <c r="G277" i="5"/>
  <c r="G284" i="5" l="1"/>
  <c r="G286" i="5" l="1"/>
  <c r="G290" i="5"/>
  <c r="G281" i="5"/>
  <c r="D267" i="5" l="1"/>
  <c r="C249" i="5"/>
  <c r="C267" i="5"/>
  <c r="B231" i="5"/>
  <c r="F240" i="5"/>
  <c r="E231" i="5"/>
  <c r="D258" i="5"/>
  <c r="C231" i="5"/>
  <c r="D231" i="5"/>
  <c r="F249" i="5"/>
  <c r="B240" i="5"/>
  <c r="F231" i="5"/>
  <c r="G240" i="5"/>
  <c r="E267" i="5"/>
  <c r="B267" i="5"/>
  <c r="C258" i="5"/>
  <c r="D240" i="5"/>
  <c r="G267" i="5"/>
  <c r="B249" i="5"/>
  <c r="G249" i="5"/>
  <c r="E240" i="5"/>
  <c r="G231" i="5"/>
  <c r="E249" i="5"/>
  <c r="G258" i="5"/>
  <c r="B258" i="5"/>
  <c r="D249" i="5"/>
  <c r="E258" i="5"/>
  <c r="F258" i="5"/>
  <c r="C240" i="5"/>
  <c r="F267" i="5"/>
  <c r="G234" i="5"/>
  <c r="E234" i="5"/>
  <c r="B232" i="5"/>
  <c r="E261" i="5"/>
  <c r="B261" i="5"/>
  <c r="D261" i="5"/>
  <c r="F261" i="5"/>
  <c r="C234" i="5"/>
  <c r="D270" i="5"/>
  <c r="B241" i="5"/>
  <c r="D252" i="5"/>
  <c r="E270" i="5"/>
  <c r="B234" i="5"/>
  <c r="B252" i="5"/>
  <c r="B268" i="5"/>
  <c r="D234" i="5"/>
  <c r="C243" i="5"/>
  <c r="F234" i="5"/>
  <c r="C270" i="5"/>
  <c r="B250" i="5"/>
  <c r="E243" i="5"/>
  <c r="B243" i="5"/>
  <c r="G261" i="5"/>
  <c r="F243" i="5"/>
  <c r="G243" i="5"/>
  <c r="F270" i="5"/>
  <c r="G270" i="5"/>
  <c r="B270" i="5"/>
  <c r="E252" i="5"/>
  <c r="C252" i="5"/>
  <c r="F252" i="5"/>
  <c r="B259" i="5"/>
  <c r="C261" i="5"/>
  <c r="G252" i="5"/>
  <c r="D243" i="5"/>
  <c r="K22" i="6" l="1"/>
  <c r="B245" i="5"/>
  <c r="B236" i="5"/>
  <c r="B272" i="5"/>
  <c r="B254" i="5" l="1"/>
  <c r="C266" i="5"/>
  <c r="C239" i="5"/>
  <c r="K21" i="6"/>
  <c r="K20" i="6"/>
  <c r="B263" i="5"/>
  <c r="K23" i="6"/>
  <c r="C248" i="5"/>
  <c r="K24" i="6" l="1"/>
  <c r="C230" i="5"/>
  <c r="C241" i="5"/>
  <c r="C250" i="5"/>
  <c r="C268" i="5"/>
  <c r="C257" i="5"/>
  <c r="C232" i="5" l="1"/>
  <c r="C259" i="5"/>
  <c r="C236" i="5"/>
  <c r="C272" i="5"/>
  <c r="C254" i="5"/>
  <c r="C245" i="5"/>
  <c r="D266" i="5" l="1"/>
  <c r="D230" i="5"/>
  <c r="D239" i="5"/>
  <c r="C263" i="5"/>
  <c r="D248" i="5"/>
  <c r="D241" i="5" l="1"/>
  <c r="D257" i="5"/>
  <c r="D232" i="5"/>
  <c r="D250" i="5"/>
  <c r="D268" i="5"/>
  <c r="D236" i="5" l="1"/>
  <c r="D259" i="5"/>
  <c r="D245" i="5"/>
  <c r="D254" i="5"/>
  <c r="D272" i="5"/>
  <c r="D263" i="5" l="1"/>
  <c r="E248" i="5"/>
  <c r="E239" i="5"/>
  <c r="E266" i="5"/>
  <c r="E230" i="5"/>
  <c r="E268" i="5" l="1"/>
  <c r="E250" i="5"/>
  <c r="E232" i="5"/>
  <c r="E257" i="5"/>
  <c r="E241" i="5"/>
  <c r="E259" i="5" l="1"/>
  <c r="E236" i="5"/>
  <c r="E254" i="5"/>
  <c r="E245" i="5"/>
  <c r="E272" i="5"/>
  <c r="F239" i="5" l="1"/>
  <c r="F230" i="5"/>
  <c r="F266" i="5"/>
  <c r="E263" i="5"/>
  <c r="F248" i="5"/>
  <c r="F257" i="5" l="1"/>
  <c r="F232" i="5"/>
  <c r="F268" i="5"/>
  <c r="F250" i="5"/>
  <c r="F241" i="5"/>
  <c r="F254" i="5" l="1"/>
  <c r="F272" i="5"/>
  <c r="F236" i="5"/>
  <c r="F245" i="5"/>
  <c r="F259" i="5"/>
  <c r="G230" i="5" l="1"/>
  <c r="G239" i="5"/>
  <c r="G266" i="5"/>
  <c r="F263" i="5"/>
  <c r="G248" i="5"/>
  <c r="G257" i="5" l="1"/>
  <c r="G241" i="5"/>
  <c r="G245" i="5"/>
  <c r="G232" i="5"/>
  <c r="G236" i="5"/>
  <c r="G268" i="5"/>
  <c r="G272" i="5"/>
  <c r="G250" i="5"/>
  <c r="G254" i="5"/>
  <c r="G259" i="5" l="1"/>
  <c r="G263" i="5"/>
  <c r="B30" i="5" l="1"/>
  <c r="B25" i="5"/>
  <c r="C70" i="5"/>
  <c r="E67" i="5"/>
  <c r="G54" i="5"/>
  <c r="D46" i="5"/>
  <c r="D69" i="5"/>
  <c r="C73" i="5"/>
  <c r="B60" i="5"/>
  <c r="E51" i="5"/>
  <c r="F56" i="5"/>
  <c r="D62" i="5"/>
  <c r="F59" i="5"/>
  <c r="G29" i="5"/>
  <c r="G50" i="5"/>
  <c r="B63" i="5"/>
  <c r="D72" i="5"/>
  <c r="E52" i="5"/>
  <c r="E202" i="5"/>
  <c r="E44" i="5"/>
  <c r="E30" i="5"/>
  <c r="D32" i="5"/>
  <c r="D66" i="5"/>
  <c r="E29" i="5"/>
  <c r="F65" i="5"/>
  <c r="D51" i="5"/>
  <c r="G48" i="5"/>
  <c r="E69" i="5"/>
  <c r="E73" i="5"/>
  <c r="D57" i="5"/>
  <c r="D54" i="5"/>
  <c r="F46" i="5"/>
  <c r="C65" i="5"/>
  <c r="G34" i="5"/>
  <c r="B73" i="5"/>
  <c r="C58" i="5"/>
  <c r="C202" i="5"/>
  <c r="F60" i="5"/>
  <c r="F55" i="5"/>
  <c r="C64" i="5"/>
  <c r="C72" i="5"/>
  <c r="G27" i="5"/>
  <c r="G53" i="5"/>
  <c r="E53" i="5"/>
  <c r="C27" i="5"/>
  <c r="C30" i="5"/>
  <c r="B66" i="5"/>
  <c r="D211" i="5"/>
  <c r="F31" i="5"/>
  <c r="D50" i="5"/>
  <c r="G44" i="5"/>
  <c r="B69" i="5"/>
  <c r="F211" i="5"/>
  <c r="G58" i="5"/>
  <c r="B64" i="5"/>
  <c r="D27" i="5"/>
  <c r="B70" i="5"/>
  <c r="D31" i="5"/>
  <c r="G49" i="5"/>
  <c r="C53" i="5"/>
  <c r="D55" i="5"/>
  <c r="G52" i="5"/>
  <c r="B44" i="5"/>
  <c r="C57" i="5"/>
  <c r="B53" i="5"/>
  <c r="G45" i="5"/>
  <c r="F58" i="5"/>
  <c r="E68" i="5"/>
  <c r="F220" i="5"/>
  <c r="D63" i="5"/>
  <c r="F72" i="5"/>
  <c r="F202" i="5"/>
  <c r="B46" i="5"/>
  <c r="F66" i="5"/>
  <c r="F68" i="5"/>
  <c r="D26" i="5"/>
  <c r="E35" i="5"/>
  <c r="B220" i="5"/>
  <c r="B72" i="5"/>
  <c r="B56" i="5"/>
  <c r="B31" i="5"/>
  <c r="D44" i="5"/>
  <c r="E31" i="5"/>
  <c r="D49" i="5"/>
  <c r="E65" i="5"/>
  <c r="G56" i="5"/>
  <c r="E211" i="5"/>
  <c r="G72" i="5"/>
  <c r="G69" i="5"/>
  <c r="E28" i="5"/>
  <c r="F45" i="5"/>
  <c r="B27" i="5"/>
  <c r="G202" i="5"/>
  <c r="C54" i="5"/>
  <c r="B62" i="5"/>
  <c r="F64" i="5"/>
  <c r="B202" i="5"/>
  <c r="D56" i="5"/>
  <c r="G68" i="5"/>
  <c r="F26" i="5"/>
  <c r="F44" i="5"/>
  <c r="E71" i="5"/>
  <c r="B71" i="5"/>
  <c r="D59" i="5"/>
  <c r="G30" i="5"/>
  <c r="F36" i="5"/>
  <c r="C31" i="5"/>
  <c r="G55" i="5"/>
  <c r="D58" i="5"/>
  <c r="C62" i="5"/>
  <c r="C34" i="5"/>
  <c r="B57" i="5"/>
  <c r="M57" i="5" s="1"/>
  <c r="F62" i="5"/>
  <c r="B35" i="5"/>
  <c r="C29" i="5"/>
  <c r="D30" i="5"/>
  <c r="G63" i="5"/>
  <c r="D34" i="5"/>
  <c r="E60" i="5"/>
  <c r="C60" i="5"/>
  <c r="E33" i="5"/>
  <c r="F47" i="5"/>
  <c r="D202" i="5"/>
  <c r="F34" i="5"/>
  <c r="C47" i="5"/>
  <c r="C35" i="5"/>
  <c r="F71" i="5"/>
  <c r="D60" i="5"/>
  <c r="B211" i="5"/>
  <c r="F35" i="5"/>
  <c r="B47" i="5"/>
  <c r="D36" i="5"/>
  <c r="F43" i="5"/>
  <c r="G46" i="5"/>
  <c r="B54" i="5"/>
  <c r="C32" i="5"/>
  <c r="D68" i="5"/>
  <c r="D220" i="5"/>
  <c r="C28" i="5"/>
  <c r="E57" i="5"/>
  <c r="G220" i="5"/>
  <c r="E70" i="5"/>
  <c r="B65" i="5"/>
  <c r="F69" i="5"/>
  <c r="D64" i="5"/>
  <c r="E58" i="5"/>
  <c r="D71" i="5"/>
  <c r="F54" i="5"/>
  <c r="C63" i="5"/>
  <c r="G31" i="5"/>
  <c r="E62" i="5"/>
  <c r="G26" i="5"/>
  <c r="C56" i="5"/>
  <c r="G59" i="5"/>
  <c r="F53" i="5"/>
  <c r="C211" i="5"/>
  <c r="C48" i="5"/>
  <c r="E66" i="5"/>
  <c r="E32" i="5"/>
  <c r="G28" i="5"/>
  <c r="E26" i="5"/>
  <c r="G35" i="5"/>
  <c r="B58" i="5"/>
  <c r="D48" i="5"/>
  <c r="F73" i="5"/>
  <c r="G43" i="5"/>
  <c r="C36" i="5"/>
  <c r="C71" i="5"/>
  <c r="B52" i="5"/>
  <c r="F33" i="5"/>
  <c r="D53" i="5"/>
  <c r="B67" i="5"/>
  <c r="D65" i="5"/>
  <c r="D43" i="5"/>
  <c r="D67" i="5"/>
  <c r="E43" i="5"/>
  <c r="F50" i="5"/>
  <c r="B49" i="5"/>
  <c r="F57" i="5"/>
  <c r="E63" i="5"/>
  <c r="B34" i="5"/>
  <c r="G36" i="5"/>
  <c r="C55" i="5"/>
  <c r="B48" i="5"/>
  <c r="D70" i="5"/>
  <c r="B36" i="5"/>
  <c r="E55" i="5"/>
  <c r="C67" i="5"/>
  <c r="J67" i="5" s="1"/>
  <c r="B29" i="5"/>
  <c r="E45" i="5"/>
  <c r="F67" i="5"/>
  <c r="D73" i="5"/>
  <c r="G67" i="5"/>
  <c r="D29" i="5"/>
  <c r="E27" i="5"/>
  <c r="C26" i="5"/>
  <c r="G62" i="5"/>
  <c r="G57" i="5"/>
  <c r="G33" i="5"/>
  <c r="C33" i="5"/>
  <c r="B55" i="5"/>
  <c r="E34" i="5"/>
  <c r="C43" i="5"/>
  <c r="D28" i="5"/>
  <c r="D35" i="5"/>
  <c r="G65" i="5"/>
  <c r="F49" i="5"/>
  <c r="E59" i="5"/>
  <c r="G70" i="5"/>
  <c r="B26" i="5"/>
  <c r="B28" i="5"/>
  <c r="M28" i="5" s="1"/>
  <c r="F70" i="5"/>
  <c r="C220" i="5"/>
  <c r="E220" i="5"/>
  <c r="E56" i="5"/>
  <c r="D52" i="5"/>
  <c r="F48" i="5"/>
  <c r="F29" i="5"/>
  <c r="F27" i="5"/>
  <c r="F32" i="5"/>
  <c r="E47" i="5"/>
  <c r="C52" i="5"/>
  <c r="D33" i="5"/>
  <c r="D45" i="5"/>
  <c r="E49" i="5"/>
  <c r="C51" i="5"/>
  <c r="E72" i="5"/>
  <c r="C46" i="5"/>
  <c r="C66" i="5"/>
  <c r="F51" i="5"/>
  <c r="E54" i="5"/>
  <c r="B51" i="5"/>
  <c r="E36" i="5"/>
  <c r="F52" i="5"/>
  <c r="C68" i="5"/>
  <c r="G32" i="5"/>
  <c r="G51" i="5"/>
  <c r="B45" i="5"/>
  <c r="G66" i="5"/>
  <c r="F28" i="5"/>
  <c r="D47" i="5"/>
  <c r="C69" i="5"/>
  <c r="F63" i="5"/>
  <c r="G73" i="5"/>
  <c r="G71" i="5"/>
  <c r="E64" i="5"/>
  <c r="C49" i="5"/>
  <c r="G60" i="5"/>
  <c r="G211" i="5"/>
  <c r="F30" i="5"/>
  <c r="E50" i="5"/>
  <c r="C44" i="5"/>
  <c r="G47" i="5"/>
  <c r="B50" i="5"/>
  <c r="E46" i="5"/>
  <c r="B32" i="5"/>
  <c r="M32" i="5" s="1"/>
  <c r="E48" i="5"/>
  <c r="G64" i="5"/>
  <c r="B43" i="5"/>
  <c r="B33" i="5"/>
  <c r="B68" i="5"/>
  <c r="B105" i="5"/>
  <c r="D146" i="5"/>
  <c r="E92" i="5"/>
  <c r="D105" i="5"/>
  <c r="G223" i="5"/>
  <c r="F205" i="5"/>
  <c r="B92" i="5"/>
  <c r="G120" i="5"/>
  <c r="E133" i="5"/>
  <c r="B223" i="5"/>
  <c r="F133" i="5"/>
  <c r="G105" i="5"/>
  <c r="C105" i="5"/>
  <c r="B221" i="5"/>
  <c r="C214" i="5"/>
  <c r="E205" i="5"/>
  <c r="C205" i="5"/>
  <c r="B203" i="5"/>
  <c r="B182" i="5"/>
  <c r="G214" i="5"/>
  <c r="D92" i="5"/>
  <c r="C146" i="5"/>
  <c r="D214" i="5"/>
  <c r="D205" i="5"/>
  <c r="B194" i="5"/>
  <c r="C133" i="5"/>
  <c r="C120" i="5"/>
  <c r="G133" i="5"/>
  <c r="B212" i="5"/>
  <c r="B133" i="5"/>
  <c r="F223" i="5"/>
  <c r="D120" i="5"/>
  <c r="G146" i="5"/>
  <c r="E214" i="5"/>
  <c r="D133" i="5"/>
  <c r="F105" i="5"/>
  <c r="E120" i="5"/>
  <c r="C223" i="5"/>
  <c r="F214" i="5"/>
  <c r="E146" i="5"/>
  <c r="E223" i="5"/>
  <c r="B214" i="5"/>
  <c r="G92" i="5"/>
  <c r="E105" i="5"/>
  <c r="C92" i="5"/>
  <c r="F92" i="5"/>
  <c r="B159" i="5"/>
  <c r="F146" i="5"/>
  <c r="F120" i="5"/>
  <c r="B146" i="5"/>
  <c r="B205" i="5"/>
  <c r="D223" i="5"/>
  <c r="B120" i="5"/>
  <c r="B171" i="5"/>
  <c r="G205" i="5"/>
  <c r="B161" i="5"/>
  <c r="B93" i="5"/>
  <c r="B173" i="5"/>
  <c r="B184" i="5"/>
  <c r="J35" i="5" l="1"/>
  <c r="L35" i="5" s="1"/>
  <c r="J69" i="5"/>
  <c r="L69" i="5" s="1"/>
  <c r="J52" i="5"/>
  <c r="J62" i="5"/>
  <c r="L62" i="5" s="1"/>
  <c r="J30" i="5"/>
  <c r="L30" i="5" s="1"/>
  <c r="E18" i="7"/>
  <c r="D18" i="7"/>
  <c r="G18" i="7"/>
  <c r="F18" i="7"/>
  <c r="B18" i="7"/>
  <c r="C18" i="7"/>
  <c r="M53" i="5"/>
  <c r="J49" i="5"/>
  <c r="L49" i="5" s="1"/>
  <c r="J55" i="5"/>
  <c r="L55" i="5" s="1"/>
  <c r="J36" i="5"/>
  <c r="L36" i="5" s="1"/>
  <c r="M65" i="5"/>
  <c r="M54" i="5"/>
  <c r="J34" i="5"/>
  <c r="L34" i="5" s="1"/>
  <c r="M71" i="5"/>
  <c r="M62" i="5"/>
  <c r="N62" i="5" s="1"/>
  <c r="M72" i="5"/>
  <c r="M44" i="5"/>
  <c r="M64" i="5"/>
  <c r="M66" i="5"/>
  <c r="J48" i="5"/>
  <c r="J63" i="5"/>
  <c r="J27" i="5"/>
  <c r="M33" i="5"/>
  <c r="J68" i="5"/>
  <c r="L68" i="5" s="1"/>
  <c r="M58" i="5"/>
  <c r="M47" i="5"/>
  <c r="J29" i="5"/>
  <c r="L29" i="5" s="1"/>
  <c r="J31" i="5"/>
  <c r="L31" i="5" s="1"/>
  <c r="M73" i="5"/>
  <c r="J70" i="5"/>
  <c r="L70" i="5" s="1"/>
  <c r="J51" i="5"/>
  <c r="L51" i="5" s="1"/>
  <c r="M26" i="5"/>
  <c r="J56" i="5"/>
  <c r="M46" i="5"/>
  <c r="M60" i="5"/>
  <c r="C182" i="5"/>
  <c r="D171" i="5"/>
  <c r="D159" i="5"/>
  <c r="M51" i="5"/>
  <c r="J33" i="5"/>
  <c r="M48" i="5"/>
  <c r="J71" i="5"/>
  <c r="J32" i="5"/>
  <c r="J60" i="5"/>
  <c r="M56" i="5"/>
  <c r="J57" i="5"/>
  <c r="J64" i="5"/>
  <c r="M63" i="5"/>
  <c r="J73" i="5"/>
  <c r="G182" i="5"/>
  <c r="F194" i="5"/>
  <c r="D194" i="5"/>
  <c r="G159" i="5"/>
  <c r="F171" i="5"/>
  <c r="L52" i="5"/>
  <c r="J54" i="5"/>
  <c r="C159" i="5"/>
  <c r="F182" i="5"/>
  <c r="M68" i="5"/>
  <c r="J66" i="5"/>
  <c r="M29" i="5"/>
  <c r="M34" i="5"/>
  <c r="J47" i="5"/>
  <c r="L27" i="5"/>
  <c r="D182" i="5"/>
  <c r="J44" i="5"/>
  <c r="J46" i="5"/>
  <c r="J26" i="5"/>
  <c r="L67" i="5"/>
  <c r="M67" i="5"/>
  <c r="N67" i="5" s="1"/>
  <c r="M27" i="5"/>
  <c r="N27" i="5" s="1"/>
  <c r="J53" i="5"/>
  <c r="M69" i="5"/>
  <c r="J58" i="5"/>
  <c r="G171" i="5"/>
  <c r="E194" i="5"/>
  <c r="M43" i="5"/>
  <c r="J43" i="5"/>
  <c r="J28" i="5"/>
  <c r="F159" i="5"/>
  <c r="C194" i="5"/>
  <c r="E182" i="5"/>
  <c r="G194" i="5"/>
  <c r="M36" i="5"/>
  <c r="M49" i="5"/>
  <c r="M35" i="5"/>
  <c r="B37" i="5"/>
  <c r="C171" i="5"/>
  <c r="E171" i="5"/>
  <c r="E159" i="5"/>
  <c r="M55" i="5"/>
  <c r="M52" i="5"/>
  <c r="N52" i="5" s="1"/>
  <c r="M31" i="5"/>
  <c r="M70" i="5"/>
  <c r="J72" i="5"/>
  <c r="J65" i="5"/>
  <c r="M30" i="5"/>
  <c r="B207" i="5"/>
  <c r="B216" i="5"/>
  <c r="B225" i="5"/>
  <c r="B196" i="5"/>
  <c r="B95" i="5"/>
  <c r="B106" i="5"/>
  <c r="B147" i="5"/>
  <c r="N30" i="5" l="1"/>
  <c r="N35" i="5"/>
  <c r="N69" i="5"/>
  <c r="N51" i="5"/>
  <c r="B39" i="5"/>
  <c r="B4" i="7"/>
  <c r="B17" i="7" s="1"/>
  <c r="B3" i="7"/>
  <c r="N36" i="5"/>
  <c r="N63" i="5"/>
  <c r="N48" i="5"/>
  <c r="N70" i="5"/>
  <c r="N68" i="5"/>
  <c r="L48" i="5"/>
  <c r="N56" i="5"/>
  <c r="N55" i="5"/>
  <c r="C154" i="5"/>
  <c r="K16" i="6"/>
  <c r="L56" i="5"/>
  <c r="N49" i="5"/>
  <c r="N34" i="5"/>
  <c r="C166" i="5"/>
  <c r="C169" i="5" s="1"/>
  <c r="K17" i="6"/>
  <c r="N29" i="5"/>
  <c r="C178" i="5"/>
  <c r="C180" i="5" s="1"/>
  <c r="K18" i="6"/>
  <c r="N31" i="5"/>
  <c r="L63" i="5"/>
  <c r="L28" i="5"/>
  <c r="N28" i="5"/>
  <c r="L64" i="5"/>
  <c r="N64" i="5"/>
  <c r="L33" i="5"/>
  <c r="N33" i="5"/>
  <c r="B134" i="5"/>
  <c r="L43" i="5"/>
  <c r="N43" i="5"/>
  <c r="N47" i="5"/>
  <c r="L47" i="5"/>
  <c r="L66" i="5"/>
  <c r="N66" i="5"/>
  <c r="L54" i="5"/>
  <c r="N54" i="5"/>
  <c r="N57" i="5"/>
  <c r="L57" i="5"/>
  <c r="N26" i="5"/>
  <c r="L26" i="5"/>
  <c r="N65" i="5"/>
  <c r="L65" i="5"/>
  <c r="L58" i="5"/>
  <c r="N58" i="5"/>
  <c r="L46" i="5"/>
  <c r="N46" i="5"/>
  <c r="L60" i="5"/>
  <c r="N60" i="5"/>
  <c r="B121" i="5"/>
  <c r="L72" i="5"/>
  <c r="N72" i="5"/>
  <c r="L44" i="5"/>
  <c r="N44" i="5"/>
  <c r="L32" i="5"/>
  <c r="N32" i="5"/>
  <c r="N53" i="5"/>
  <c r="L53" i="5"/>
  <c r="N71" i="5"/>
  <c r="L71" i="5"/>
  <c r="N73" i="5"/>
  <c r="L73" i="5"/>
  <c r="C210" i="5"/>
  <c r="C219" i="5"/>
  <c r="C201" i="5"/>
  <c r="C184" i="5"/>
  <c r="B149" i="5"/>
  <c r="B108" i="5"/>
  <c r="C157" i="5"/>
  <c r="C173" i="5"/>
  <c r="C87" i="5" l="1"/>
  <c r="C89" i="5" s="1"/>
  <c r="K11" i="6"/>
  <c r="C189" i="5"/>
  <c r="C192" i="5" s="1"/>
  <c r="K19" i="6"/>
  <c r="B61" i="5"/>
  <c r="B136" i="5"/>
  <c r="K14" i="6"/>
  <c r="K13" i="6"/>
  <c r="B123" i="5"/>
  <c r="C196" i="5"/>
  <c r="C203" i="5"/>
  <c r="C212" i="5"/>
  <c r="C221" i="5"/>
  <c r="D178" i="5"/>
  <c r="D180" i="5" s="1"/>
  <c r="C161" i="5"/>
  <c r="D166" i="5"/>
  <c r="D169" i="5" s="1"/>
  <c r="C100" i="5" l="1"/>
  <c r="C102" i="5" s="1"/>
  <c r="K12" i="6"/>
  <c r="C141" i="5"/>
  <c r="C143" i="5" s="1"/>
  <c r="K15" i="6"/>
  <c r="C113" i="5"/>
  <c r="C117" i="5" s="1"/>
  <c r="B74" i="5"/>
  <c r="B20" i="7" s="1"/>
  <c r="C128" i="5"/>
  <c r="C130" i="5" s="1"/>
  <c r="C207" i="5"/>
  <c r="C216" i="5"/>
  <c r="D189" i="5"/>
  <c r="D192" i="5" s="1"/>
  <c r="C225" i="5"/>
  <c r="D184" i="5"/>
  <c r="D154" i="5"/>
  <c r="D173" i="5"/>
  <c r="B5" i="7" l="1"/>
  <c r="B16" i="7" s="1"/>
  <c r="B19" i="7"/>
  <c r="B76" i="5"/>
  <c r="C121" i="5"/>
  <c r="C95" i="5"/>
  <c r="C93" i="5"/>
  <c r="D196" i="5"/>
  <c r="D210" i="5"/>
  <c r="D201" i="5"/>
  <c r="D219" i="5"/>
  <c r="E166" i="5"/>
  <c r="E169" i="5" s="1"/>
  <c r="D157" i="5"/>
  <c r="C106" i="5"/>
  <c r="E178" i="5"/>
  <c r="E180" i="5" s="1"/>
  <c r="D87" i="5" l="1"/>
  <c r="D89" i="5" s="1"/>
  <c r="B78" i="5"/>
  <c r="B7" i="7" s="1"/>
  <c r="B80" i="5"/>
  <c r="B6" i="7" s="1"/>
  <c r="C134" i="5"/>
  <c r="C149" i="5"/>
  <c r="C147" i="5"/>
  <c r="C123" i="5"/>
  <c r="D203" i="5"/>
  <c r="D212" i="5"/>
  <c r="D221" i="5"/>
  <c r="E189" i="5"/>
  <c r="E192" i="5" s="1"/>
  <c r="E184" i="5"/>
  <c r="E173" i="5"/>
  <c r="D161" i="5"/>
  <c r="C108" i="5"/>
  <c r="D141" i="5" l="1"/>
  <c r="D143" i="5" s="1"/>
  <c r="D93" i="5"/>
  <c r="C61" i="5"/>
  <c r="C136" i="5"/>
  <c r="D113" i="5"/>
  <c r="D117" i="5" s="1"/>
  <c r="C15" i="5"/>
  <c r="K10" i="6" s="1"/>
  <c r="D225" i="5"/>
  <c r="D216" i="5"/>
  <c r="E196" i="5"/>
  <c r="D207" i="5"/>
  <c r="F166" i="5"/>
  <c r="F169" i="5" s="1"/>
  <c r="E154" i="5"/>
  <c r="D100" i="5"/>
  <c r="D102" i="5" s="1"/>
  <c r="F178" i="5"/>
  <c r="F180" i="5" s="1"/>
  <c r="D95" i="5" l="1"/>
  <c r="D128" i="5"/>
  <c r="D130" i="5" s="1"/>
  <c r="J61" i="5"/>
  <c r="M61" i="5"/>
  <c r="F189" i="5"/>
  <c r="F192" i="5" s="1"/>
  <c r="E210" i="5"/>
  <c r="E201" i="5"/>
  <c r="E219" i="5"/>
  <c r="D106" i="5"/>
  <c r="F184" i="5"/>
  <c r="E157" i="5"/>
  <c r="F173" i="5"/>
  <c r="D147" i="5" l="1"/>
  <c r="E87" i="5"/>
  <c r="E89" i="5" s="1"/>
  <c r="N61" i="5"/>
  <c r="L61" i="5"/>
  <c r="D123" i="5"/>
  <c r="D134" i="5"/>
  <c r="D121" i="5"/>
  <c r="D149" i="5"/>
  <c r="E212" i="5"/>
  <c r="E221" i="5"/>
  <c r="E203" i="5"/>
  <c r="F196" i="5"/>
  <c r="G178" i="5"/>
  <c r="G180" i="5" s="1"/>
  <c r="E93" i="5"/>
  <c r="G166" i="5"/>
  <c r="G169" i="5" s="1"/>
  <c r="E161" i="5"/>
  <c r="D108" i="5"/>
  <c r="D61" i="5" l="1"/>
  <c r="D136" i="5"/>
  <c r="E113" i="5"/>
  <c r="E117" i="5" s="1"/>
  <c r="E141" i="5"/>
  <c r="E143" i="5" s="1"/>
  <c r="E207" i="5"/>
  <c r="G189" i="5"/>
  <c r="G192" i="5" s="1"/>
  <c r="E225" i="5"/>
  <c r="E216" i="5"/>
  <c r="E95" i="5"/>
  <c r="F154" i="5"/>
  <c r="G173" i="5"/>
  <c r="G184" i="5"/>
  <c r="E100" i="5"/>
  <c r="E102" i="5" s="1"/>
  <c r="D74" i="5" l="1"/>
  <c r="D20" i="7" s="1"/>
  <c r="E128" i="5"/>
  <c r="E130" i="5" s="1"/>
  <c r="F219" i="5"/>
  <c r="G196" i="5"/>
  <c r="F210" i="5"/>
  <c r="F201" i="5"/>
  <c r="F157" i="5"/>
  <c r="F87" i="5"/>
  <c r="F89" i="5" s="1"/>
  <c r="D5" i="7" l="1"/>
  <c r="D16" i="7" s="1"/>
  <c r="D19" i="7"/>
  <c r="E147" i="5"/>
  <c r="E123" i="5"/>
  <c r="E121" i="5"/>
  <c r="E149" i="5"/>
  <c r="E134" i="5"/>
  <c r="F203" i="5"/>
  <c r="F212" i="5"/>
  <c r="F221" i="5"/>
  <c r="F161" i="5"/>
  <c r="E108" i="5" l="1"/>
  <c r="E106" i="5"/>
  <c r="F113" i="5"/>
  <c r="F117" i="5" s="1"/>
  <c r="E136" i="5"/>
  <c r="F141" i="5"/>
  <c r="F143" i="5" s="1"/>
  <c r="F207" i="5"/>
  <c r="F225" i="5"/>
  <c r="F216" i="5"/>
  <c r="G154" i="5"/>
  <c r="F100" i="5" l="1"/>
  <c r="F102" i="5" s="1"/>
  <c r="E61" i="5"/>
  <c r="F128" i="5"/>
  <c r="F130" i="5" s="1"/>
  <c r="F95" i="5"/>
  <c r="F93" i="5"/>
  <c r="F121" i="5"/>
  <c r="F147" i="5"/>
  <c r="G210" i="5"/>
  <c r="G219" i="5"/>
  <c r="G201" i="5"/>
  <c r="G157" i="5"/>
  <c r="E74" i="5" l="1"/>
  <c r="E20" i="7"/>
  <c r="G87" i="5"/>
  <c r="G89" i="5" s="1"/>
  <c r="F123" i="5"/>
  <c r="F134" i="5"/>
  <c r="F149" i="5"/>
  <c r="G203" i="5"/>
  <c r="G221" i="5"/>
  <c r="G212" i="5"/>
  <c r="G161" i="5"/>
  <c r="E5" i="7" l="1"/>
  <c r="E16" i="7" s="1"/>
  <c r="E19" i="7"/>
  <c r="G93" i="5"/>
  <c r="F108" i="5"/>
  <c r="F106" i="5"/>
  <c r="F136" i="5"/>
  <c r="G113" i="5"/>
  <c r="G117" i="5" s="1"/>
  <c r="G141" i="5"/>
  <c r="G143" i="5" s="1"/>
  <c r="G225" i="5"/>
  <c r="G216" i="5"/>
  <c r="G207" i="5"/>
  <c r="G95" i="5" l="1"/>
  <c r="G100" i="5"/>
  <c r="G102" i="5" s="1"/>
  <c r="F61" i="5"/>
  <c r="G128" i="5"/>
  <c r="G130" i="5" s="1"/>
  <c r="G147" i="5"/>
  <c r="F74" i="5" l="1"/>
  <c r="F20" i="7"/>
  <c r="G149" i="5"/>
  <c r="G123" i="5"/>
  <c r="G121" i="5"/>
  <c r="F5" i="7" l="1"/>
  <c r="F16" i="7" s="1"/>
  <c r="F19" i="7"/>
  <c r="G136" i="5"/>
  <c r="G134" i="5"/>
  <c r="G108" i="5"/>
  <c r="G106" i="5"/>
  <c r="G61" i="5" l="1"/>
  <c r="G74" i="5" l="1"/>
  <c r="G20" i="7" s="1"/>
  <c r="G5" i="7" l="1"/>
  <c r="G16" i="7" s="1"/>
  <c r="G19" i="7"/>
  <c r="C25" i="5" l="1"/>
  <c r="C37" i="5" l="1"/>
  <c r="J25" i="5"/>
  <c r="M25" i="5"/>
  <c r="D25" i="5" l="1"/>
  <c r="D37" i="5" s="1"/>
  <c r="L25" i="5"/>
  <c r="N25" i="5"/>
  <c r="C19" i="5" l="1"/>
  <c r="C4" i="7" s="1"/>
  <c r="C17" i="7" s="1"/>
  <c r="C81" i="5"/>
  <c r="C82" i="5"/>
  <c r="E25" i="5"/>
  <c r="E37" i="5" s="1"/>
  <c r="F25" i="5"/>
  <c r="F37" i="5" s="1"/>
  <c r="D76" i="5"/>
  <c r="D19" i="5" l="1"/>
  <c r="D4" i="7" s="1"/>
  <c r="D17" i="7" s="1"/>
  <c r="D81" i="5"/>
  <c r="D82" i="5"/>
  <c r="D78" i="5"/>
  <c r="D7" i="7" s="1"/>
  <c r="E9" i="6"/>
  <c r="F9" i="6" s="1"/>
  <c r="C21" i="5"/>
  <c r="C3" i="7" s="1"/>
  <c r="C39" i="5"/>
  <c r="F76" i="5"/>
  <c r="E76" i="5"/>
  <c r="G25" i="5" l="1"/>
  <c r="G37" i="5" s="1"/>
  <c r="G76" i="5" l="1"/>
  <c r="F19" i="5" l="1"/>
  <c r="F81" i="5"/>
  <c r="F82" i="5"/>
  <c r="E19" i="5"/>
  <c r="E82" i="5"/>
  <c r="E81" i="5"/>
  <c r="F78" i="5" l="1"/>
  <c r="F7" i="7" s="1"/>
  <c r="F4" i="7"/>
  <c r="F17" i="7" s="1"/>
  <c r="E78" i="5"/>
  <c r="E7" i="7" s="1"/>
  <c r="E4" i="7"/>
  <c r="E17" i="7" s="1"/>
  <c r="G19" i="5"/>
  <c r="G82" i="5"/>
  <c r="G81" i="5"/>
  <c r="G78" i="5" l="1"/>
  <c r="G7" i="7" s="1"/>
  <c r="G4" i="7"/>
  <c r="G17" i="7" s="1"/>
  <c r="D77" i="6"/>
  <c r="C45" i="5" l="1"/>
  <c r="C50" i="5"/>
  <c r="J50" i="5" l="1"/>
  <c r="M50" i="5"/>
  <c r="J45" i="5"/>
  <c r="M45" i="5"/>
  <c r="C74" i="5"/>
  <c r="C19" i="7" s="1"/>
  <c r="C76" i="5" l="1"/>
  <c r="C78" i="5" s="1"/>
  <c r="C7" i="7" s="1"/>
  <c r="C5" i="7"/>
  <c r="C16" i="7" s="1"/>
  <c r="C20" i="7"/>
  <c r="N45" i="5"/>
  <c r="L45" i="5"/>
  <c r="L50" i="5"/>
  <c r="N50" i="5"/>
  <c r="C80" i="5" l="1"/>
  <c r="D15" i="5" s="1"/>
  <c r="D21" i="5" s="1"/>
  <c r="L75" i="5"/>
  <c r="N75" i="5"/>
  <c r="C6" i="7" l="1"/>
  <c r="D70" i="6"/>
  <c r="D39" i="5"/>
  <c r="D80" i="5"/>
  <c r="D3" i="7"/>
  <c r="H14" i="5"/>
  <c r="E15" i="5" l="1"/>
  <c r="D6" i="7"/>
  <c r="E39" i="5" l="1"/>
  <c r="E21" i="5"/>
  <c r="E80" i="5" l="1"/>
  <c r="E3" i="7"/>
  <c r="F15" i="5" l="1"/>
  <c r="E6" i="7"/>
  <c r="F39" i="5" l="1"/>
  <c r="F21" i="5"/>
  <c r="F80" i="5" l="1"/>
  <c r="F3" i="7"/>
  <c r="G15" i="5" l="1"/>
  <c r="F6" i="7"/>
  <c r="G21" i="5" l="1"/>
  <c r="G39" i="5"/>
  <c r="G80" i="5" l="1"/>
  <c r="G6" i="7" s="1"/>
  <c r="G3" i="7"/>
  <c r="B2" i="4" l="1"/>
  <c r="C2" i="4"/>
  <c r="D2" i="4"/>
  <c r="E2" i="4"/>
  <c r="F2" i="4"/>
  <c r="G2" i="4"/>
  <c r="B8" i="4"/>
  <c r="C8" i="4"/>
  <c r="D8" i="4"/>
  <c r="E8" i="4"/>
  <c r="F8" i="4"/>
  <c r="G8" i="4"/>
  <c r="B9" i="4"/>
  <c r="C9" i="4"/>
  <c r="D9" i="4"/>
  <c r="E9" i="4"/>
  <c r="F9" i="4"/>
  <c r="G9" i="4"/>
  <c r="B12" i="4"/>
  <c r="C12" i="4"/>
  <c r="D12" i="4"/>
  <c r="E12" i="4"/>
  <c r="F12" i="4"/>
  <c r="G12" i="4"/>
  <c r="B13" i="4"/>
  <c r="C13" i="4"/>
  <c r="D13" i="4"/>
  <c r="E13" i="4"/>
  <c r="F13" i="4"/>
  <c r="G13" i="4"/>
  <c r="B14" i="4"/>
  <c r="C14" i="4"/>
  <c r="D14" i="4"/>
  <c r="E14" i="4"/>
  <c r="F14" i="4"/>
  <c r="G14" i="4"/>
  <c r="E89" i="3"/>
  <c r="H83" i="3"/>
  <c r="G83" i="3"/>
  <c r="F83" i="3"/>
  <c r="E83" i="3"/>
  <c r="D83" i="3"/>
  <c r="H82" i="3"/>
  <c r="G82" i="3"/>
  <c r="F82" i="3"/>
  <c r="E82" i="3"/>
  <c r="D82" i="3"/>
  <c r="H80" i="3"/>
  <c r="G80" i="3"/>
  <c r="F80" i="3"/>
  <c r="E80" i="3"/>
  <c r="D80" i="3"/>
  <c r="D76" i="3"/>
  <c r="E64" i="3"/>
  <c r="D64" i="3"/>
  <c r="E63" i="3"/>
  <c r="D63" i="3"/>
  <c r="G57" i="3"/>
  <c r="F57" i="3"/>
  <c r="E57" i="3"/>
  <c r="D57" i="3"/>
  <c r="G55" i="3"/>
  <c r="F55" i="3"/>
  <c r="E55" i="3"/>
  <c r="D55" i="3"/>
  <c r="H51" i="3"/>
  <c r="G51" i="3"/>
  <c r="F51" i="3"/>
  <c r="E51" i="3"/>
  <c r="D51" i="3"/>
  <c r="H50" i="3"/>
  <c r="G50" i="3"/>
  <c r="F50" i="3"/>
  <c r="E50" i="3"/>
  <c r="D50" i="3"/>
  <c r="H48" i="3"/>
  <c r="G48" i="3"/>
  <c r="F48" i="3"/>
  <c r="E48" i="3"/>
  <c r="D48" i="3"/>
  <c r="I45" i="3"/>
  <c r="H45" i="3"/>
  <c r="G45" i="3"/>
  <c r="F45" i="3"/>
  <c r="E45" i="3"/>
  <c r="D45" i="3"/>
  <c r="I44" i="3"/>
  <c r="H44" i="3"/>
  <c r="G44" i="3"/>
  <c r="F44" i="3"/>
  <c r="E44" i="3"/>
  <c r="D44" i="3"/>
  <c r="I43" i="3"/>
  <c r="H43" i="3"/>
  <c r="G43" i="3"/>
  <c r="F43" i="3"/>
  <c r="E43" i="3"/>
  <c r="D43" i="3"/>
  <c r="I42" i="3"/>
  <c r="H42" i="3"/>
  <c r="G42" i="3"/>
  <c r="F42" i="3"/>
  <c r="E42" i="3"/>
  <c r="D42" i="3"/>
  <c r="I41" i="3"/>
  <c r="H41" i="3"/>
  <c r="G41" i="3"/>
  <c r="F41" i="3"/>
  <c r="E41" i="3"/>
  <c r="D41" i="3"/>
  <c r="I40" i="3"/>
  <c r="H40" i="3"/>
  <c r="G40" i="3"/>
  <c r="F40" i="3"/>
  <c r="E40" i="3"/>
  <c r="D40" i="3"/>
  <c r="I39" i="3"/>
  <c r="H39" i="3"/>
  <c r="G39" i="3"/>
  <c r="F39" i="3"/>
  <c r="E39" i="3"/>
  <c r="D39" i="3"/>
  <c r="I38" i="3"/>
  <c r="H38" i="3"/>
  <c r="G38" i="3"/>
  <c r="F38" i="3"/>
  <c r="E38" i="3"/>
  <c r="D38" i="3"/>
  <c r="I37" i="3"/>
  <c r="H37" i="3"/>
  <c r="G37" i="3"/>
  <c r="F37" i="3"/>
  <c r="E37" i="3"/>
  <c r="D37" i="3"/>
  <c r="I36" i="3"/>
  <c r="H36" i="3"/>
  <c r="G36" i="3"/>
  <c r="F36" i="3"/>
  <c r="E36" i="3"/>
  <c r="D36" i="3"/>
  <c r="I35" i="3"/>
  <c r="H35" i="3"/>
  <c r="G35" i="3"/>
  <c r="F35" i="3"/>
  <c r="E35" i="3"/>
  <c r="D35" i="3"/>
  <c r="I34" i="3"/>
  <c r="H34" i="3"/>
  <c r="G34" i="3"/>
  <c r="F34" i="3"/>
  <c r="E34" i="3"/>
  <c r="D34" i="3"/>
  <c r="I33" i="3"/>
  <c r="H33" i="3"/>
  <c r="G33" i="3"/>
  <c r="F33" i="3"/>
  <c r="E33" i="3"/>
  <c r="D33" i="3"/>
  <c r="I32" i="3"/>
  <c r="H32" i="3"/>
  <c r="G32" i="3"/>
  <c r="F32" i="3"/>
  <c r="E32" i="3"/>
  <c r="D32" i="3"/>
  <c r="I31" i="3"/>
  <c r="H31" i="3"/>
  <c r="G31" i="3"/>
  <c r="F31" i="3"/>
  <c r="E31" i="3"/>
  <c r="D31" i="3"/>
  <c r="I29" i="3"/>
  <c r="H29" i="3"/>
  <c r="G29" i="3"/>
  <c r="F29" i="3"/>
  <c r="E29" i="3"/>
  <c r="D29" i="3"/>
  <c r="L26" i="3"/>
  <c r="H26" i="3"/>
  <c r="C45" i="3" s="1"/>
  <c r="L25" i="3"/>
  <c r="H25" i="3"/>
  <c r="C44" i="3" s="1"/>
  <c r="D25" i="3"/>
  <c r="L24" i="3"/>
  <c r="H24" i="3"/>
  <c r="C43" i="3" s="1"/>
  <c r="L23" i="3"/>
  <c r="H23" i="3"/>
  <c r="C42" i="3" s="1"/>
  <c r="L22" i="3"/>
  <c r="H22" i="3"/>
  <c r="C41" i="3" s="1"/>
  <c r="L21" i="3"/>
  <c r="H21" i="3"/>
  <c r="C40" i="3" s="1"/>
  <c r="E21" i="3"/>
  <c r="L20" i="3"/>
  <c r="H20" i="3"/>
  <c r="C39" i="3" s="1"/>
  <c r="L19" i="3"/>
  <c r="L18" i="3"/>
  <c r="L17" i="3"/>
  <c r="E17" i="3"/>
  <c r="L16" i="3"/>
  <c r="L15" i="3"/>
  <c r="L14" i="3"/>
  <c r="L13" i="3"/>
  <c r="L12" i="3"/>
  <c r="D12" i="3"/>
  <c r="L11" i="3"/>
  <c r="L10" i="3"/>
  <c r="E9" i="3"/>
  <c r="D9" i="3"/>
  <c r="E8" i="3"/>
  <c r="D8" i="3"/>
  <c r="B297" i="2"/>
  <c r="C294" i="2" s="1"/>
  <c r="C297" i="2" s="1"/>
  <c r="D294" i="2" s="1"/>
  <c r="D297" i="2" s="1"/>
  <c r="E294" i="2" s="1"/>
  <c r="E297" i="2" s="1"/>
  <c r="F294" i="2" s="1"/>
  <c r="F297" i="2" s="1"/>
  <c r="G294" i="2" s="1"/>
  <c r="G297" i="2" s="1"/>
  <c r="B284" i="2"/>
  <c r="A283" i="2"/>
  <c r="B275" i="2"/>
  <c r="A274" i="2"/>
  <c r="B266" i="2"/>
  <c r="A265" i="2"/>
  <c r="B257" i="2"/>
  <c r="A256" i="2"/>
  <c r="B248" i="2"/>
  <c r="A247" i="2"/>
  <c r="B239" i="2"/>
  <c r="A238" i="2"/>
  <c r="B230" i="2"/>
  <c r="A229" i="2"/>
  <c r="B219" i="2"/>
  <c r="A218" i="2"/>
  <c r="B210" i="2"/>
  <c r="A209" i="2"/>
  <c r="B201" i="2"/>
  <c r="A200" i="2"/>
  <c r="G191" i="2"/>
  <c r="F191" i="2"/>
  <c r="E191" i="2"/>
  <c r="D191" i="2"/>
  <c r="C191" i="2"/>
  <c r="B191" i="2"/>
  <c r="G190" i="2"/>
  <c r="F190" i="2"/>
  <c r="E190" i="2"/>
  <c r="D190" i="2"/>
  <c r="C190" i="2"/>
  <c r="B190" i="2"/>
  <c r="B189" i="2"/>
  <c r="G179" i="2"/>
  <c r="F179" i="2"/>
  <c r="E179" i="2"/>
  <c r="D179" i="2"/>
  <c r="C179" i="2"/>
  <c r="B179" i="2"/>
  <c r="B178" i="2"/>
  <c r="G168" i="2"/>
  <c r="F168" i="2"/>
  <c r="E168" i="2"/>
  <c r="D168" i="2"/>
  <c r="C168" i="2"/>
  <c r="B168" i="2"/>
  <c r="G167" i="2"/>
  <c r="F167" i="2"/>
  <c r="E167" i="2"/>
  <c r="D167" i="2"/>
  <c r="C167" i="2"/>
  <c r="B167" i="2"/>
  <c r="B166" i="2"/>
  <c r="B157" i="2"/>
  <c r="G156" i="2"/>
  <c r="F156" i="2"/>
  <c r="E156" i="2"/>
  <c r="D156" i="2"/>
  <c r="C156" i="2"/>
  <c r="B156" i="2"/>
  <c r="G155" i="2"/>
  <c r="F155" i="2"/>
  <c r="E155" i="2"/>
  <c r="D155" i="2"/>
  <c r="C155" i="2"/>
  <c r="B155" i="2"/>
  <c r="B154" i="2"/>
  <c r="G142" i="2"/>
  <c r="F142" i="2"/>
  <c r="E142" i="2"/>
  <c r="D142" i="2"/>
  <c r="C142" i="2"/>
  <c r="B142" i="2"/>
  <c r="B141" i="2"/>
  <c r="G129" i="2"/>
  <c r="F129" i="2"/>
  <c r="E129" i="2"/>
  <c r="D129" i="2"/>
  <c r="C129" i="2"/>
  <c r="B129" i="2"/>
  <c r="B128" i="2"/>
  <c r="B130" i="2" s="1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B113" i="2"/>
  <c r="G101" i="2"/>
  <c r="F101" i="2"/>
  <c r="E101" i="2"/>
  <c r="D101" i="2"/>
  <c r="C101" i="2"/>
  <c r="B101" i="2"/>
  <c r="B100" i="2"/>
  <c r="B102" i="2" s="1"/>
  <c r="G88" i="2"/>
  <c r="F88" i="2"/>
  <c r="E88" i="2"/>
  <c r="D88" i="2"/>
  <c r="C88" i="2"/>
  <c r="B88" i="2"/>
  <c r="B89" i="2" s="1"/>
  <c r="B87" i="2"/>
  <c r="B21" i="2"/>
  <c r="G19" i="2"/>
  <c r="F19" i="2"/>
  <c r="E19" i="2"/>
  <c r="D19" i="2"/>
  <c r="C19" i="2"/>
  <c r="G11" i="2"/>
  <c r="F11" i="2"/>
  <c r="E11" i="2"/>
  <c r="D11" i="2"/>
  <c r="C11" i="2"/>
  <c r="G9" i="2"/>
  <c r="F9" i="2"/>
  <c r="E9" i="2"/>
  <c r="D9" i="2"/>
  <c r="C9" i="2"/>
  <c r="G7" i="2"/>
  <c r="F7" i="2"/>
  <c r="E7" i="2"/>
  <c r="D7" i="2"/>
  <c r="C7" i="2"/>
  <c r="G5" i="2"/>
  <c r="F5" i="2"/>
  <c r="E5" i="2"/>
  <c r="D5" i="2"/>
  <c r="C5" i="2"/>
  <c r="B143" i="2" l="1"/>
  <c r="C15" i="4"/>
  <c r="C10" i="4" s="1"/>
  <c r="F63" i="3"/>
  <c r="G15" i="4"/>
  <c r="F64" i="3"/>
  <c r="B180" i="2"/>
  <c r="F15" i="4"/>
  <c r="F10" i="4" s="1"/>
  <c r="E15" i="4"/>
  <c r="F8" i="3"/>
  <c r="D15" i="4"/>
  <c r="D11" i="4" s="1"/>
  <c r="B15" i="4"/>
  <c r="B10" i="4" s="1"/>
  <c r="B169" i="2"/>
  <c r="F9" i="3"/>
  <c r="E11" i="4"/>
  <c r="E10" i="4"/>
  <c r="G11" i="4"/>
  <c r="G10" i="4"/>
  <c r="C11" i="4"/>
  <c r="B117" i="2"/>
  <c r="B192" i="2"/>
  <c r="B11" i="4" l="1"/>
  <c r="F11" i="4"/>
  <c r="D10" i="4"/>
  <c r="C59" i="2"/>
  <c r="B59" i="2" l="1"/>
  <c r="M59" i="2" s="1"/>
  <c r="J59" i="2" l="1"/>
  <c r="L59" i="2" l="1"/>
  <c r="N59" i="2"/>
  <c r="D285" i="2" l="1"/>
  <c r="D276" i="2"/>
  <c r="B276" i="2"/>
  <c r="F276" i="2"/>
  <c r="C276" i="2"/>
  <c r="E276" i="2"/>
  <c r="B285" i="2"/>
  <c r="G285" i="2"/>
  <c r="F285" i="2"/>
  <c r="C285" i="2"/>
  <c r="E285" i="2"/>
  <c r="G276" i="2"/>
  <c r="D288" i="2" l="1"/>
  <c r="D279" i="2"/>
  <c r="B279" i="2"/>
  <c r="G288" i="2"/>
  <c r="B277" i="2"/>
  <c r="C288" i="2"/>
  <c r="B286" i="2"/>
  <c r="G279" i="2"/>
  <c r="F288" i="2"/>
  <c r="F279" i="2"/>
  <c r="E288" i="2"/>
  <c r="E279" i="2"/>
  <c r="B288" i="2"/>
  <c r="C279" i="2"/>
  <c r="B281" i="2" l="1"/>
  <c r="B290" i="2"/>
  <c r="K26" i="3"/>
  <c r="K25" i="3" l="1"/>
  <c r="C284" i="2"/>
  <c r="C275" i="2"/>
  <c r="C286" i="2" l="1"/>
  <c r="C290" i="2"/>
  <c r="C277" i="2"/>
  <c r="C281" i="2" l="1"/>
  <c r="D286" i="2"/>
  <c r="D284" i="2"/>
  <c r="E284" i="2" l="1"/>
  <c r="D290" i="2"/>
  <c r="D275" i="2"/>
  <c r="E286" i="2" l="1"/>
  <c r="D277" i="2"/>
  <c r="E290" i="2" l="1"/>
  <c r="D281" i="2"/>
  <c r="F284" i="2" l="1"/>
  <c r="E275" i="2"/>
  <c r="F286" i="2" l="1"/>
  <c r="E277" i="2"/>
  <c r="F290" i="2" l="1"/>
  <c r="E281" i="2"/>
  <c r="G284" i="2" l="1"/>
  <c r="F275" i="2"/>
  <c r="F277" i="2" l="1"/>
  <c r="G286" i="2"/>
  <c r="F281" i="2" l="1"/>
  <c r="G290" i="2" l="1"/>
  <c r="G275" i="2"/>
  <c r="F258" i="2" l="1"/>
  <c r="E267" i="2"/>
  <c r="D240" i="2"/>
  <c r="B249" i="2"/>
  <c r="C240" i="2"/>
  <c r="C258" i="2"/>
  <c r="B240" i="2"/>
  <c r="G267" i="2"/>
  <c r="D231" i="2"/>
  <c r="C267" i="2"/>
  <c r="B231" i="2"/>
  <c r="E240" i="2"/>
  <c r="D267" i="2"/>
  <c r="D258" i="2"/>
  <c r="F249" i="2"/>
  <c r="F240" i="2"/>
  <c r="F231" i="2"/>
  <c r="G231" i="2"/>
  <c r="G240" i="2"/>
  <c r="E258" i="2"/>
  <c r="C231" i="2"/>
  <c r="E231" i="2"/>
  <c r="D249" i="2"/>
  <c r="B267" i="2"/>
  <c r="F267" i="2"/>
  <c r="B258" i="2"/>
  <c r="E249" i="2"/>
  <c r="G258" i="2"/>
  <c r="C249" i="2"/>
  <c r="G249" i="2"/>
  <c r="G277" i="2"/>
  <c r="G261" i="2" l="1"/>
  <c r="E234" i="2"/>
  <c r="F243" i="2"/>
  <c r="E270" i="2"/>
  <c r="B243" i="2"/>
  <c r="B268" i="2"/>
  <c r="G270" i="2"/>
  <c r="B270" i="2"/>
  <c r="C261" i="2"/>
  <c r="F252" i="2"/>
  <c r="E261" i="2"/>
  <c r="B232" i="2"/>
  <c r="B261" i="2"/>
  <c r="G243" i="2"/>
  <c r="D234" i="2"/>
  <c r="B250" i="2"/>
  <c r="E243" i="2"/>
  <c r="B252" i="2"/>
  <c r="F261" i="2"/>
  <c r="E252" i="2"/>
  <c r="C243" i="2"/>
  <c r="G234" i="2"/>
  <c r="B263" i="2"/>
  <c r="D243" i="2"/>
  <c r="C270" i="2"/>
  <c r="D270" i="2"/>
  <c r="C252" i="2"/>
  <c r="C234" i="2"/>
  <c r="D252" i="2"/>
  <c r="D261" i="2"/>
  <c r="B259" i="2"/>
  <c r="F270" i="2"/>
  <c r="B234" i="2"/>
  <c r="K21" i="3"/>
  <c r="B245" i="2"/>
  <c r="F234" i="2"/>
  <c r="B241" i="2"/>
  <c r="G252" i="2"/>
  <c r="G281" i="2"/>
  <c r="C259" i="2" l="1"/>
  <c r="K23" i="3"/>
  <c r="B236" i="2"/>
  <c r="C241" i="2"/>
  <c r="C239" i="2"/>
  <c r="B254" i="2"/>
  <c r="C257" i="2"/>
  <c r="K20" i="3"/>
  <c r="B272" i="2"/>
  <c r="K24" i="3"/>
  <c r="K22" i="3" l="1"/>
  <c r="C245" i="2"/>
  <c r="C266" i="2"/>
  <c r="C230" i="2"/>
  <c r="C248" i="2"/>
  <c r="D257" i="2" l="1"/>
  <c r="C263" i="2"/>
  <c r="C250" i="2"/>
  <c r="D259" i="2"/>
  <c r="C232" i="2"/>
  <c r="D239" i="2"/>
  <c r="C268" i="2"/>
  <c r="C254" i="2"/>
  <c r="D250" i="2" l="1"/>
  <c r="D263" i="2"/>
  <c r="D248" i="2"/>
  <c r="D241" i="2"/>
  <c r="C236" i="2"/>
  <c r="C272" i="2"/>
  <c r="E257" i="2"/>
  <c r="D254" i="2" l="1"/>
  <c r="D266" i="2"/>
  <c r="E239" i="2"/>
  <c r="D245" i="2"/>
  <c r="D230" i="2"/>
  <c r="E259" i="2"/>
  <c r="E248" i="2" l="1"/>
  <c r="E241" i="2"/>
  <c r="D268" i="2"/>
  <c r="D232" i="2"/>
  <c r="E263" i="2"/>
  <c r="E245" i="2" l="1"/>
  <c r="D236" i="2"/>
  <c r="D272" i="2"/>
  <c r="F257" i="2"/>
  <c r="E250" i="2" l="1"/>
  <c r="F239" i="2"/>
  <c r="E266" i="2"/>
  <c r="E230" i="2"/>
  <c r="F241" i="2"/>
  <c r="F259" i="2"/>
  <c r="E254" i="2" l="1"/>
  <c r="E232" i="2"/>
  <c r="E268" i="2"/>
  <c r="F245" i="2"/>
  <c r="F263" i="2"/>
  <c r="F248" i="2" l="1"/>
  <c r="E272" i="2"/>
  <c r="E236" i="2"/>
  <c r="G257" i="2"/>
  <c r="G239" i="2"/>
  <c r="F250" i="2" l="1"/>
  <c r="F230" i="2"/>
  <c r="F266" i="2"/>
  <c r="G259" i="2"/>
  <c r="G241" i="2"/>
  <c r="F254" i="2" l="1"/>
  <c r="F268" i="2"/>
  <c r="F232" i="2"/>
  <c r="G248" i="2" l="1"/>
  <c r="F236" i="2"/>
  <c r="G263" i="2"/>
  <c r="G245" i="2"/>
  <c r="F272" i="2"/>
  <c r="G250" i="2" l="1"/>
  <c r="G266" i="2"/>
  <c r="G230" i="2"/>
  <c r="G254" i="2" l="1"/>
  <c r="G232" i="2"/>
  <c r="G268" i="2"/>
  <c r="G272" i="2" l="1"/>
  <c r="G236" i="2"/>
  <c r="B66" i="2" l="1"/>
  <c r="C71" i="2"/>
  <c r="G60" i="2"/>
  <c r="D53" i="2"/>
  <c r="D55" i="2"/>
  <c r="D211" i="2"/>
  <c r="F54" i="2"/>
  <c r="B60" i="2"/>
  <c r="D26" i="2"/>
  <c r="D66" i="2"/>
  <c r="B65" i="2"/>
  <c r="D69" i="2"/>
  <c r="F51" i="2"/>
  <c r="E26" i="2"/>
  <c r="G52" i="2"/>
  <c r="D43" i="2"/>
  <c r="E53" i="2"/>
  <c r="F66" i="2"/>
  <c r="G29" i="2"/>
  <c r="G67" i="2"/>
  <c r="D64" i="2"/>
  <c r="F45" i="2"/>
  <c r="E27" i="2"/>
  <c r="D72" i="2"/>
  <c r="G63" i="2"/>
  <c r="C66" i="2"/>
  <c r="J66" i="2" s="1"/>
  <c r="F33" i="2"/>
  <c r="F65" i="2"/>
  <c r="B36" i="2"/>
  <c r="G28" i="2"/>
  <c r="F26" i="2"/>
  <c r="E45" i="2"/>
  <c r="D45" i="2"/>
  <c r="F59" i="2"/>
  <c r="E58" i="2"/>
  <c r="E43" i="2"/>
  <c r="G43" i="2"/>
  <c r="G34" i="2"/>
  <c r="E71" i="2"/>
  <c r="E49" i="2"/>
  <c r="C48" i="2"/>
  <c r="F29" i="2"/>
  <c r="F48" i="2"/>
  <c r="E56" i="2"/>
  <c r="B28" i="2"/>
  <c r="C65" i="2"/>
  <c r="D220" i="2"/>
  <c r="C49" i="2"/>
  <c r="D49" i="2"/>
  <c r="C46" i="2"/>
  <c r="B57" i="2"/>
  <c r="E70" i="2"/>
  <c r="F70" i="2"/>
  <c r="B49" i="2"/>
  <c r="E48" i="2"/>
  <c r="B43" i="2"/>
  <c r="D73" i="2"/>
  <c r="E34" i="2"/>
  <c r="C31" i="2"/>
  <c r="G47" i="2"/>
  <c r="E57" i="2"/>
  <c r="G55" i="2"/>
  <c r="F69" i="2"/>
  <c r="C33" i="2"/>
  <c r="C28" i="2"/>
  <c r="B52" i="2"/>
  <c r="C51" i="2"/>
  <c r="B63" i="2"/>
  <c r="B70" i="2"/>
  <c r="E63" i="2"/>
  <c r="E69" i="2"/>
  <c r="B35" i="2"/>
  <c r="B34" i="2"/>
  <c r="E50" i="2"/>
  <c r="E52" i="2"/>
  <c r="F28" i="2"/>
  <c r="C26" i="2"/>
  <c r="B48" i="2"/>
  <c r="B46" i="2"/>
  <c r="F73" i="2"/>
  <c r="B33" i="2"/>
  <c r="B29" i="2"/>
  <c r="G68" i="2"/>
  <c r="C211" i="2"/>
  <c r="C70" i="2"/>
  <c r="J70" i="2" s="1"/>
  <c r="D31" i="2"/>
  <c r="D71" i="2"/>
  <c r="G69" i="2"/>
  <c r="D58" i="2"/>
  <c r="B50" i="2"/>
  <c r="G50" i="2"/>
  <c r="B26" i="2"/>
  <c r="D70" i="2"/>
  <c r="D63" i="2"/>
  <c r="B45" i="2"/>
  <c r="G36" i="2"/>
  <c r="E62" i="2"/>
  <c r="E220" i="2"/>
  <c r="E65" i="2"/>
  <c r="E47" i="2"/>
  <c r="F43" i="2"/>
  <c r="G33" i="2"/>
  <c r="G202" i="2"/>
  <c r="D36" i="2"/>
  <c r="F35" i="2"/>
  <c r="G220" i="2"/>
  <c r="B25" i="2"/>
  <c r="G46" i="2"/>
  <c r="G26" i="2"/>
  <c r="G64" i="2"/>
  <c r="G70" i="2"/>
  <c r="G66" i="2"/>
  <c r="B47" i="2"/>
  <c r="G57" i="2"/>
  <c r="C67" i="2"/>
  <c r="F57" i="2"/>
  <c r="B30" i="2"/>
  <c r="F27" i="2"/>
  <c r="B27" i="2"/>
  <c r="B211" i="2"/>
  <c r="F50" i="2"/>
  <c r="E55" i="2"/>
  <c r="C53" i="2"/>
  <c r="E64" i="2"/>
  <c r="G56" i="2"/>
  <c r="F68" i="2"/>
  <c r="E32" i="2"/>
  <c r="C44" i="2"/>
  <c r="B64" i="2"/>
  <c r="D46" i="2"/>
  <c r="E68" i="2"/>
  <c r="G72" i="2"/>
  <c r="D34" i="2"/>
  <c r="D32" i="2"/>
  <c r="C64" i="2"/>
  <c r="B71" i="2"/>
  <c r="D27" i="2"/>
  <c r="D29" i="2"/>
  <c r="E66" i="2"/>
  <c r="F202" i="2"/>
  <c r="D60" i="2"/>
  <c r="F52" i="2"/>
  <c r="G211" i="2"/>
  <c r="D35" i="2"/>
  <c r="C58" i="2"/>
  <c r="D50" i="2"/>
  <c r="E44" i="2"/>
  <c r="C57" i="2"/>
  <c r="C68" i="2"/>
  <c r="G45" i="2"/>
  <c r="E30" i="2"/>
  <c r="G49" i="2"/>
  <c r="C54" i="2"/>
  <c r="E54" i="2"/>
  <c r="F220" i="2"/>
  <c r="F49" i="2"/>
  <c r="G44" i="2"/>
  <c r="D44" i="2"/>
  <c r="G30" i="2"/>
  <c r="G51" i="2"/>
  <c r="D33" i="2"/>
  <c r="C63" i="2"/>
  <c r="J63" i="2" s="1"/>
  <c r="E59" i="2"/>
  <c r="E36" i="2"/>
  <c r="F211" i="2"/>
  <c r="F32" i="2"/>
  <c r="C202" i="2"/>
  <c r="G32" i="2"/>
  <c r="F67" i="2"/>
  <c r="B31" i="2"/>
  <c r="D68" i="2"/>
  <c r="B67" i="2"/>
  <c r="D52" i="2"/>
  <c r="F55" i="2"/>
  <c r="G48" i="2"/>
  <c r="D28" i="2"/>
  <c r="C73" i="2"/>
  <c r="B58" i="2"/>
  <c r="M58" i="2" s="1"/>
  <c r="G58" i="2"/>
  <c r="D65" i="2"/>
  <c r="B220" i="2"/>
  <c r="G59" i="2"/>
  <c r="E35" i="2"/>
  <c r="B62" i="2"/>
  <c r="D47" i="2"/>
  <c r="B69" i="2"/>
  <c r="B68" i="2"/>
  <c r="F64" i="2"/>
  <c r="E29" i="2"/>
  <c r="D54" i="2"/>
  <c r="E60" i="2"/>
  <c r="C36" i="2"/>
  <c r="C43" i="2"/>
  <c r="C30" i="2"/>
  <c r="J30" i="2" s="1"/>
  <c r="G65" i="2"/>
  <c r="B73" i="2"/>
  <c r="C29" i="2"/>
  <c r="E67" i="2"/>
  <c r="C60" i="2"/>
  <c r="F71" i="2"/>
  <c r="F44" i="2"/>
  <c r="C27" i="2"/>
  <c r="J27" i="2" s="1"/>
  <c r="D30" i="2"/>
  <c r="E73" i="2"/>
  <c r="E211" i="2"/>
  <c r="C56" i="2"/>
  <c r="F60" i="2"/>
  <c r="C47" i="2"/>
  <c r="C220" i="2"/>
  <c r="D202" i="2"/>
  <c r="B55" i="2"/>
  <c r="C52" i="2"/>
  <c r="B72" i="2"/>
  <c r="C55" i="2"/>
  <c r="E31" i="2"/>
  <c r="D51" i="2"/>
  <c r="C72" i="2"/>
  <c r="B44" i="2"/>
  <c r="G73" i="2"/>
  <c r="B32" i="2"/>
  <c r="D67" i="2"/>
  <c r="E51" i="2"/>
  <c r="F58" i="2"/>
  <c r="G62" i="2"/>
  <c r="F31" i="2"/>
  <c r="F53" i="2"/>
  <c r="C35" i="2"/>
  <c r="D57" i="2"/>
  <c r="B54" i="2"/>
  <c r="E202" i="2"/>
  <c r="F47" i="2"/>
  <c r="D56" i="2"/>
  <c r="E72" i="2"/>
  <c r="G35" i="2"/>
  <c r="F62" i="2"/>
  <c r="E33" i="2"/>
  <c r="C32" i="2"/>
  <c r="G53" i="2"/>
  <c r="G27" i="2"/>
  <c r="B53" i="2"/>
  <c r="D48" i="2"/>
  <c r="D59" i="2"/>
  <c r="B56" i="2"/>
  <c r="F36" i="2"/>
  <c r="D62" i="2"/>
  <c r="B51" i="2"/>
  <c r="G31" i="2"/>
  <c r="C34" i="2"/>
  <c r="E28" i="2"/>
  <c r="F72" i="2"/>
  <c r="E46" i="2"/>
  <c r="F34" i="2"/>
  <c r="F46" i="2"/>
  <c r="G71" i="2"/>
  <c r="C69" i="2"/>
  <c r="C62" i="2"/>
  <c r="J62" i="2" s="1"/>
  <c r="F63" i="2"/>
  <c r="F56" i="2"/>
  <c r="F30" i="2"/>
  <c r="B202" i="2"/>
  <c r="G54" i="2"/>
  <c r="B133" i="2"/>
  <c r="B146" i="2"/>
  <c r="B105" i="2"/>
  <c r="B212" i="2"/>
  <c r="B221" i="2"/>
  <c r="B171" i="2"/>
  <c r="B182" i="2"/>
  <c r="B159" i="2"/>
  <c r="B203" i="2"/>
  <c r="M31" i="2" l="1"/>
  <c r="M68" i="2"/>
  <c r="D18" i="4"/>
  <c r="B18" i="4"/>
  <c r="F18" i="4"/>
  <c r="G18" i="4"/>
  <c r="E18" i="4"/>
  <c r="C18" i="4"/>
  <c r="M73" i="2"/>
  <c r="M26" i="2"/>
  <c r="M64" i="2"/>
  <c r="J28" i="2"/>
  <c r="L28" i="2" s="1"/>
  <c r="J72" i="2"/>
  <c r="L72" i="2" s="1"/>
  <c r="M56" i="2"/>
  <c r="M55" i="2"/>
  <c r="J46" i="2"/>
  <c r="L46" i="2" s="1"/>
  <c r="J73" i="2"/>
  <c r="N73" i="2" s="1"/>
  <c r="J34" i="2"/>
  <c r="L34" i="2" s="1"/>
  <c r="M53" i="2"/>
  <c r="J47" i="2"/>
  <c r="L47" i="2" s="1"/>
  <c r="J36" i="2"/>
  <c r="L36" i="2" s="1"/>
  <c r="M71" i="2"/>
  <c r="J44" i="2"/>
  <c r="L44" i="2" s="1"/>
  <c r="M35" i="2"/>
  <c r="J33" i="2"/>
  <c r="L33" i="2" s="1"/>
  <c r="J49" i="2"/>
  <c r="L49" i="2" s="1"/>
  <c r="M60" i="2"/>
  <c r="J69" i="2"/>
  <c r="L69" i="2" s="1"/>
  <c r="M32" i="2"/>
  <c r="J67" i="2"/>
  <c r="L67" i="2" s="1"/>
  <c r="J51" i="2"/>
  <c r="L51" i="2" s="1"/>
  <c r="M57" i="2"/>
  <c r="M65" i="2"/>
  <c r="M29" i="2"/>
  <c r="M52" i="2"/>
  <c r="J54" i="2"/>
  <c r="L54" i="2" s="1"/>
  <c r="J48" i="2"/>
  <c r="L48" i="2" s="1"/>
  <c r="F182" i="2"/>
  <c r="E214" i="2"/>
  <c r="G146" i="2"/>
  <c r="C223" i="2"/>
  <c r="C171" i="2"/>
  <c r="F171" i="2"/>
  <c r="E205" i="2"/>
  <c r="D105" i="2"/>
  <c r="G120" i="2"/>
  <c r="G205" i="2"/>
  <c r="C133" i="2"/>
  <c r="F146" i="2"/>
  <c r="F133" i="2"/>
  <c r="J60" i="2"/>
  <c r="J64" i="2"/>
  <c r="M27" i="2"/>
  <c r="N27" i="2" s="1"/>
  <c r="M46" i="2"/>
  <c r="E171" i="2"/>
  <c r="M43" i="2"/>
  <c r="B223" i="2"/>
  <c r="D171" i="2"/>
  <c r="F120" i="2"/>
  <c r="M51" i="2"/>
  <c r="J55" i="2"/>
  <c r="J56" i="2"/>
  <c r="M48" i="2"/>
  <c r="M49" i="2"/>
  <c r="J65" i="2"/>
  <c r="E146" i="2"/>
  <c r="C146" i="2"/>
  <c r="F194" i="2"/>
  <c r="C214" i="2"/>
  <c r="J32" i="2"/>
  <c r="M54" i="2"/>
  <c r="M72" i="2"/>
  <c r="N72" i="2" s="1"/>
  <c r="J29" i="2"/>
  <c r="J68" i="2"/>
  <c r="M30" i="2"/>
  <c r="N30" i="2" s="1"/>
  <c r="L70" i="2"/>
  <c r="J26" i="2"/>
  <c r="M70" i="2"/>
  <c r="N70" i="2" s="1"/>
  <c r="M28" i="2"/>
  <c r="M36" i="2"/>
  <c r="D92" i="2"/>
  <c r="C120" i="2"/>
  <c r="B196" i="2"/>
  <c r="D223" i="2"/>
  <c r="F223" i="2"/>
  <c r="D194" i="2"/>
  <c r="F159" i="2"/>
  <c r="F92" i="2"/>
  <c r="F214" i="2"/>
  <c r="E194" i="2"/>
  <c r="G105" i="2"/>
  <c r="J52" i="2"/>
  <c r="M67" i="2"/>
  <c r="J57" i="2"/>
  <c r="M63" i="2"/>
  <c r="N63" i="2" s="1"/>
  <c r="B92" i="2"/>
  <c r="L62" i="2"/>
  <c r="M62" i="2"/>
  <c r="N62" i="2" s="1"/>
  <c r="G182" i="2"/>
  <c r="C205" i="2"/>
  <c r="B194" i="2"/>
  <c r="D159" i="2"/>
  <c r="C182" i="2"/>
  <c r="G223" i="2"/>
  <c r="F105" i="2"/>
  <c r="B205" i="2"/>
  <c r="C194" i="2"/>
  <c r="B214" i="2"/>
  <c r="D214" i="2"/>
  <c r="E223" i="2"/>
  <c r="J35" i="2"/>
  <c r="J53" i="2"/>
  <c r="B37" i="2"/>
  <c r="B39" i="2" s="1"/>
  <c r="J31" i="2"/>
  <c r="G92" i="2"/>
  <c r="E92" i="2"/>
  <c r="D182" i="2"/>
  <c r="E182" i="2"/>
  <c r="G159" i="2"/>
  <c r="G133" i="2"/>
  <c r="G194" i="2"/>
  <c r="C105" i="2"/>
  <c r="G171" i="2"/>
  <c r="D146" i="2"/>
  <c r="M44" i="2"/>
  <c r="L27" i="2"/>
  <c r="L30" i="2"/>
  <c r="M69" i="2"/>
  <c r="L63" i="2"/>
  <c r="L66" i="2"/>
  <c r="J71" i="2"/>
  <c r="E133" i="2"/>
  <c r="E159" i="2"/>
  <c r="G214" i="2"/>
  <c r="D133" i="2"/>
  <c r="B120" i="2"/>
  <c r="F205" i="2"/>
  <c r="E120" i="2"/>
  <c r="C159" i="2"/>
  <c r="E105" i="2"/>
  <c r="D205" i="2"/>
  <c r="D120" i="2"/>
  <c r="C92" i="2"/>
  <c r="J43" i="2"/>
  <c r="J58" i="2"/>
  <c r="M47" i="2"/>
  <c r="M33" i="2"/>
  <c r="M34" i="2"/>
  <c r="M66" i="2"/>
  <c r="N66" i="2" s="1"/>
  <c r="B161" i="2"/>
  <c r="B184" i="2"/>
  <c r="B225" i="2"/>
  <c r="B216" i="2"/>
  <c r="B207" i="2"/>
  <c r="B173" i="2"/>
  <c r="K19" i="3"/>
  <c r="N67" i="2" l="1"/>
  <c r="N36" i="2"/>
  <c r="N28" i="2"/>
  <c r="N34" i="2"/>
  <c r="B4" i="4"/>
  <c r="B17" i="4" s="1"/>
  <c r="B3" i="4"/>
  <c r="L73" i="2"/>
  <c r="N49" i="2"/>
  <c r="N47" i="2"/>
  <c r="N51" i="2"/>
  <c r="N46" i="2"/>
  <c r="N48" i="2"/>
  <c r="N54" i="2"/>
  <c r="N44" i="2"/>
  <c r="N69" i="2"/>
  <c r="N33" i="2"/>
  <c r="L43" i="2"/>
  <c r="N43" i="2"/>
  <c r="N71" i="2"/>
  <c r="L71" i="2"/>
  <c r="L26" i="2"/>
  <c r="N26" i="2"/>
  <c r="C189" i="2"/>
  <c r="C192" i="2" s="1"/>
  <c r="B147" i="2"/>
  <c r="N32" i="2"/>
  <c r="L32" i="2"/>
  <c r="N53" i="2"/>
  <c r="L53" i="2"/>
  <c r="N56" i="2"/>
  <c r="L56" i="2"/>
  <c r="K13" i="3"/>
  <c r="B121" i="2"/>
  <c r="B93" i="2"/>
  <c r="L58" i="2"/>
  <c r="N58" i="2"/>
  <c r="L31" i="2"/>
  <c r="N31" i="2"/>
  <c r="L35" i="2"/>
  <c r="N35" i="2"/>
  <c r="L55" i="2"/>
  <c r="N55" i="2"/>
  <c r="N57" i="2"/>
  <c r="L57" i="2"/>
  <c r="N68" i="2"/>
  <c r="L68" i="2"/>
  <c r="N29" i="2"/>
  <c r="L29" i="2"/>
  <c r="L64" i="2"/>
  <c r="N64" i="2"/>
  <c r="B106" i="2"/>
  <c r="N52" i="2"/>
  <c r="L52" i="2"/>
  <c r="L65" i="2"/>
  <c r="N65" i="2"/>
  <c r="N60" i="2"/>
  <c r="L60" i="2"/>
  <c r="C210" i="2"/>
  <c r="C219" i="2"/>
  <c r="C201" i="2"/>
  <c r="C154" i="2" l="1"/>
  <c r="K16" i="3"/>
  <c r="C166" i="2"/>
  <c r="C169" i="2" s="1"/>
  <c r="K17" i="3"/>
  <c r="C178" i="2"/>
  <c r="C180" i="2" s="1"/>
  <c r="K18" i="3"/>
  <c r="K12" i="3"/>
  <c r="C196" i="2"/>
  <c r="C113" i="2"/>
  <c r="C117" i="2" s="1"/>
  <c r="B123" i="2"/>
  <c r="B149" i="2"/>
  <c r="K15" i="3"/>
  <c r="B108" i="2"/>
  <c r="B136" i="2"/>
  <c r="B134" i="2"/>
  <c r="K11" i="3"/>
  <c r="B95" i="2"/>
  <c r="C173" i="2"/>
  <c r="C203" i="2"/>
  <c r="C221" i="2"/>
  <c r="C212" i="2"/>
  <c r="C157" i="2"/>
  <c r="C184" i="2"/>
  <c r="C128" i="2" l="1"/>
  <c r="C130" i="2" s="1"/>
  <c r="C100" i="2"/>
  <c r="C102" i="2" s="1"/>
  <c r="B61" i="2"/>
  <c r="D189" i="2"/>
  <c r="D192" i="2" s="1"/>
  <c r="C141" i="2"/>
  <c r="C143" i="2" s="1"/>
  <c r="C87" i="2"/>
  <c r="C89" i="2" s="1"/>
  <c r="C121" i="2"/>
  <c r="C123" i="2"/>
  <c r="D178" i="2"/>
  <c r="D180" i="2" s="1"/>
  <c r="C225" i="2"/>
  <c r="C207" i="2"/>
  <c r="D166" i="2"/>
  <c r="D169" i="2" s="1"/>
  <c r="C161" i="2"/>
  <c r="C216" i="2"/>
  <c r="E189" i="2"/>
  <c r="E192" i="2" s="1"/>
  <c r="C108" i="2" l="1"/>
  <c r="C106" i="2"/>
  <c r="B20" i="4"/>
  <c r="K14" i="3"/>
  <c r="D196" i="2"/>
  <c r="C93" i="2"/>
  <c r="B74" i="2"/>
  <c r="B76" i="2" s="1"/>
  <c r="C147" i="2"/>
  <c r="D113" i="2"/>
  <c r="D117" i="2" s="1"/>
  <c r="D210" i="2"/>
  <c r="D173" i="2"/>
  <c r="D201" i="2"/>
  <c r="D219" i="2"/>
  <c r="D184" i="2"/>
  <c r="D154" i="2"/>
  <c r="D100" i="2"/>
  <c r="D102" i="2" s="1"/>
  <c r="E196" i="2"/>
  <c r="B5" i="4" l="1"/>
  <c r="B16" i="4" s="1"/>
  <c r="B19" i="4"/>
  <c r="C136" i="2"/>
  <c r="C134" i="2"/>
  <c r="C61" i="2"/>
  <c r="B78" i="2"/>
  <c r="B80" i="2"/>
  <c r="C15" i="2" s="1"/>
  <c r="C21" i="2" s="1"/>
  <c r="C95" i="2"/>
  <c r="C149" i="2"/>
  <c r="D157" i="2"/>
  <c r="D221" i="2"/>
  <c r="B7" i="4"/>
  <c r="B6" i="4"/>
  <c r="D128" i="2"/>
  <c r="D130" i="2" s="1"/>
  <c r="E166" i="2"/>
  <c r="E169" i="2" s="1"/>
  <c r="D212" i="2"/>
  <c r="E178" i="2"/>
  <c r="E180" i="2" s="1"/>
  <c r="D203" i="2"/>
  <c r="F189" i="2"/>
  <c r="F192" i="2" s="1"/>
  <c r="J61" i="2" l="1"/>
  <c r="M61" i="2"/>
  <c r="D87" i="2"/>
  <c r="D89" i="2" s="1"/>
  <c r="D141" i="2"/>
  <c r="D143" i="2" s="1"/>
  <c r="D147" i="2"/>
  <c r="D121" i="2"/>
  <c r="E184" i="2"/>
  <c r="D225" i="2"/>
  <c r="D207" i="2"/>
  <c r="D216" i="2"/>
  <c r="E173" i="2"/>
  <c r="D161" i="2"/>
  <c r="F196" i="2"/>
  <c r="D149" i="2"/>
  <c r="K10" i="3" l="1"/>
  <c r="D123" i="2"/>
  <c r="N61" i="2"/>
  <c r="L61" i="2"/>
  <c r="D108" i="2"/>
  <c r="D106" i="2"/>
  <c r="D93" i="2"/>
  <c r="E154" i="2"/>
  <c r="E210" i="2"/>
  <c r="E219" i="2"/>
  <c r="F166" i="2"/>
  <c r="F169" i="2" s="1"/>
  <c r="E201" i="2"/>
  <c r="F178" i="2"/>
  <c r="F180" i="2" s="1"/>
  <c r="E141" i="2"/>
  <c r="E143" i="2" s="1"/>
  <c r="G189" i="2"/>
  <c r="G192" i="2" s="1"/>
  <c r="D136" i="2" l="1"/>
  <c r="D134" i="2"/>
  <c r="D95" i="2"/>
  <c r="E113" i="2"/>
  <c r="E117" i="2" s="1"/>
  <c r="E100" i="2"/>
  <c r="E102" i="2" s="1"/>
  <c r="E157" i="2"/>
  <c r="E212" i="2"/>
  <c r="E203" i="2"/>
  <c r="F173" i="2"/>
  <c r="F184" i="2"/>
  <c r="E221" i="2"/>
  <c r="E147" i="2"/>
  <c r="G196" i="2"/>
  <c r="E128" i="2" l="1"/>
  <c r="E130" i="2" s="1"/>
  <c r="D61" i="2"/>
  <c r="D74" i="2" s="1"/>
  <c r="E106" i="2"/>
  <c r="E87" i="2"/>
  <c r="E89" i="2" s="1"/>
  <c r="E93" i="2"/>
  <c r="G178" i="2"/>
  <c r="G180" i="2" s="1"/>
  <c r="E161" i="2"/>
  <c r="E225" i="2"/>
  <c r="E216" i="2"/>
  <c r="G166" i="2"/>
  <c r="G169" i="2" s="1"/>
  <c r="E207" i="2"/>
  <c r="E149" i="2"/>
  <c r="D20" i="4" l="1"/>
  <c r="E95" i="2"/>
  <c r="E108" i="2"/>
  <c r="E123" i="2"/>
  <c r="E121" i="2"/>
  <c r="F201" i="2"/>
  <c r="F219" i="2"/>
  <c r="G184" i="2"/>
  <c r="F210" i="2"/>
  <c r="G173" i="2"/>
  <c r="F154" i="2"/>
  <c r="F141" i="2"/>
  <c r="F143" i="2" s="1"/>
  <c r="D5" i="4" l="1"/>
  <c r="D16" i="4" s="1"/>
  <c r="D19" i="4"/>
  <c r="F87" i="2"/>
  <c r="F89" i="2" s="1"/>
  <c r="F100" i="2"/>
  <c r="F102" i="2" s="1"/>
  <c r="F113" i="2"/>
  <c r="F117" i="2" s="1"/>
  <c r="E136" i="2"/>
  <c r="E134" i="2"/>
  <c r="F221" i="2"/>
  <c r="F212" i="2"/>
  <c r="F203" i="2"/>
  <c r="F157" i="2"/>
  <c r="F147" i="2"/>
  <c r="F93" i="2" l="1"/>
  <c r="F128" i="2"/>
  <c r="F130" i="2" s="1"/>
  <c r="E61" i="2"/>
  <c r="E74" i="2" s="1"/>
  <c r="F225" i="2"/>
  <c r="F161" i="2"/>
  <c r="F207" i="2"/>
  <c r="F216" i="2"/>
  <c r="F149" i="2"/>
  <c r="E20" i="4" l="1"/>
  <c r="F95" i="2"/>
  <c r="F134" i="2"/>
  <c r="F123" i="2"/>
  <c r="F108" i="2"/>
  <c r="F106" i="2"/>
  <c r="F121" i="2"/>
  <c r="G154" i="2"/>
  <c r="G210" i="2"/>
  <c r="G201" i="2"/>
  <c r="G219" i="2"/>
  <c r="G141" i="2"/>
  <c r="G143" i="2" s="1"/>
  <c r="E5" i="4" l="1"/>
  <c r="E16" i="4" s="1"/>
  <c r="E19" i="4"/>
  <c r="G87" i="2"/>
  <c r="G89" i="2" s="1"/>
  <c r="G100" i="2"/>
  <c r="G102" i="2" s="1"/>
  <c r="F136" i="2"/>
  <c r="G113" i="2"/>
  <c r="G117" i="2" s="1"/>
  <c r="G221" i="2"/>
  <c r="G212" i="2"/>
  <c r="G203" i="2"/>
  <c r="G157" i="2"/>
  <c r="G147" i="2"/>
  <c r="G128" i="2" l="1"/>
  <c r="G130" i="2" s="1"/>
  <c r="F61" i="2"/>
  <c r="F74" i="2" s="1"/>
  <c r="G121" i="2"/>
  <c r="G161" i="2"/>
  <c r="G149" i="2"/>
  <c r="G106" i="2" l="1"/>
  <c r="F20" i="4"/>
  <c r="G225" i="2"/>
  <c r="G216" i="2"/>
  <c r="G123" i="2"/>
  <c r="G95" i="2"/>
  <c r="G93" i="2"/>
  <c r="G207" i="2"/>
  <c r="G108" i="2" l="1"/>
  <c r="F5" i="4"/>
  <c r="F16" i="4" s="1"/>
  <c r="F19" i="4"/>
  <c r="G136" i="2"/>
  <c r="G134" i="2"/>
  <c r="G61" i="2" l="1"/>
  <c r="G74" i="2" s="1"/>
  <c r="G5" i="4" l="1"/>
  <c r="G16" i="4" s="1"/>
  <c r="G19" i="4"/>
  <c r="G20" i="4"/>
  <c r="C81" i="2" l="1"/>
  <c r="C25" i="2"/>
  <c r="C82" i="2"/>
  <c r="C37" i="2" l="1"/>
  <c r="C39" i="2" s="1"/>
  <c r="J25" i="2"/>
  <c r="M25" i="2"/>
  <c r="C4" i="4"/>
  <c r="C17" i="4" s="1"/>
  <c r="D81" i="2" l="1"/>
  <c r="D25" i="2"/>
  <c r="D37" i="2" s="1"/>
  <c r="D82" i="2"/>
  <c r="N25" i="2"/>
  <c r="L25" i="2"/>
  <c r="D4" i="4"/>
  <c r="D17" i="4" s="1"/>
  <c r="F81" i="2" l="1"/>
  <c r="F82" i="2"/>
  <c r="F25" i="2"/>
  <c r="F37" i="2" s="1"/>
  <c r="E81" i="2"/>
  <c r="E82" i="2"/>
  <c r="E25" i="2"/>
  <c r="E37" i="2" s="1"/>
  <c r="D76" i="2"/>
  <c r="D78" i="2" s="1"/>
  <c r="F4" i="4"/>
  <c r="F17" i="4" s="1"/>
  <c r="E4" i="4"/>
  <c r="E17" i="4" s="1"/>
  <c r="C3" i="4"/>
  <c r="E76" i="2" l="1"/>
  <c r="E78" i="2" s="1"/>
  <c r="F76" i="2"/>
  <c r="F78" i="2" s="1"/>
  <c r="G82" i="2" l="1"/>
  <c r="G81" i="2"/>
  <c r="G25" i="2"/>
  <c r="G37" i="2" s="1"/>
  <c r="G4" i="4"/>
  <c r="G17" i="4" s="1"/>
  <c r="D7" i="4"/>
  <c r="G76" i="2" l="1"/>
  <c r="G78" i="2" s="1"/>
  <c r="F7" i="4" l="1"/>
  <c r="E7" i="4" l="1"/>
  <c r="G7" i="4" l="1"/>
  <c r="D77" i="3" l="1"/>
  <c r="C45" i="2" l="1"/>
  <c r="C50" i="2"/>
  <c r="J50" i="2" l="1"/>
  <c r="M50" i="2"/>
  <c r="J45" i="2"/>
  <c r="M45" i="2"/>
  <c r="C74" i="2"/>
  <c r="C76" i="2" s="1"/>
  <c r="C5" i="4"/>
  <c r="C16" i="4" s="1"/>
  <c r="C19" i="4" l="1"/>
  <c r="C20" i="4"/>
  <c r="N45" i="2"/>
  <c r="L45" i="2"/>
  <c r="C78" i="2"/>
  <c r="C80" i="2"/>
  <c r="D15" i="2" s="1"/>
  <c r="L50" i="2"/>
  <c r="N50" i="2"/>
  <c r="D21" i="2" l="1"/>
  <c r="D80" i="2" s="1"/>
  <c r="E15" i="2" s="1"/>
  <c r="D39" i="2"/>
  <c r="L75" i="2"/>
  <c r="N75" i="2"/>
  <c r="D70" i="3"/>
  <c r="C7" i="4"/>
  <c r="C6" i="4"/>
  <c r="E21" i="2" l="1"/>
  <c r="E80" i="2" s="1"/>
  <c r="F15" i="2" s="1"/>
  <c r="E39" i="2"/>
  <c r="H14" i="2" l="1"/>
  <c r="F21" i="2"/>
  <c r="F80" i="2" s="1"/>
  <c r="G15" i="2" s="1"/>
  <c r="F39" i="2"/>
  <c r="D3" i="4"/>
  <c r="G21" i="2" l="1"/>
  <c r="G80" i="2" s="1"/>
  <c r="G39" i="2"/>
  <c r="D6" i="4"/>
  <c r="E3" i="4" l="1"/>
  <c r="E6" i="4" l="1"/>
  <c r="F3" i="4" l="1"/>
  <c r="F6" i="4" l="1"/>
  <c r="G3" i="4" l="1"/>
  <c r="G6" i="4" l="1"/>
</calcChain>
</file>

<file path=xl/comments1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comments2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comments3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sharedStrings.xml><?xml version="1.0" encoding="utf-8"?>
<sst xmlns="http://schemas.openxmlformats.org/spreadsheetml/2006/main" count="1281" uniqueCount="194">
  <si>
    <t>FINANCIAL PLAN - SUMMARY</t>
  </si>
  <si>
    <t>Variance from previous year to current year</t>
  </si>
  <si>
    <t>SUMMARY</t>
  </si>
  <si>
    <t>2021/22</t>
  </si>
  <si>
    <t>2022/23</t>
  </si>
  <si>
    <t>2023/24</t>
  </si>
  <si>
    <t>2024/25</t>
  </si>
  <si>
    <t>2025/26</t>
  </si>
  <si>
    <t>2026/27</t>
  </si>
  <si>
    <t>Percentage</t>
  </si>
  <si>
    <r>
      <t xml:space="preserve">If </t>
    </r>
    <r>
      <rPr>
        <b/>
        <sz val="10"/>
        <color rgb="FFFF0000"/>
        <rFont val="Arial"/>
        <family val="2"/>
      </rPr>
      <t>Red</t>
    </r>
    <r>
      <rPr>
        <b/>
        <sz val="10"/>
        <rFont val="Arial"/>
        <family val="2"/>
      </rPr>
      <t xml:space="preserve"> enter reason</t>
    </r>
  </si>
  <si>
    <t>Actual</t>
  </si>
  <si>
    <t>Budget</t>
  </si>
  <si>
    <t>Estimate</t>
  </si>
  <si>
    <t>Difference</t>
  </si>
  <si>
    <t>for variance</t>
  </si>
  <si>
    <t>Number of pupils on roll (Primary)</t>
  </si>
  <si>
    <t>Enter NoR for Previous year</t>
  </si>
  <si>
    <t>Number of pupils on roll (Secondary)</t>
  </si>
  <si>
    <t>Number of pupils on roll (Nursery)</t>
  </si>
  <si>
    <t>Number of pupils on roll (Post 16)</t>
  </si>
  <si>
    <t>£</t>
  </si>
  <si>
    <t>Validation Correct/Incorrect</t>
  </si>
  <si>
    <t>Budget Approved: Governors Meeting Date</t>
  </si>
  <si>
    <t>Under / Overspend B/F</t>
  </si>
  <si>
    <t>Note: A negative figure demonstrates a surplus</t>
  </si>
  <si>
    <t>Income - (I01)</t>
  </si>
  <si>
    <t>Total Original Budget Share</t>
  </si>
  <si>
    <t>Enter Original Budget Share for Previous year</t>
  </si>
  <si>
    <t>Total Budget including carry forward</t>
  </si>
  <si>
    <t>Income:</t>
  </si>
  <si>
    <t>Reason</t>
  </si>
  <si>
    <t>(I01) - Funds Delegated by the Local Authority</t>
  </si>
  <si>
    <t xml:space="preserve">Supplementary/rates funding </t>
  </si>
  <si>
    <t>(I02) - Funding for 6th Form</t>
  </si>
  <si>
    <t>(I03) - High Needs Top-Up Income</t>
  </si>
  <si>
    <t>Additional HN pupils / funding rate increase</t>
  </si>
  <si>
    <t>(I07) - Other Grants and Payments Received</t>
  </si>
  <si>
    <t>Broadband credit finishes</t>
  </si>
  <si>
    <t>(I08A) - Income From Lettings</t>
  </si>
  <si>
    <t>(I08B) - Income From Facilities and Services</t>
  </si>
  <si>
    <t>21/22 received £6K income from Lead Equate/£2K from School Fund for bookshelves</t>
  </si>
  <si>
    <t>(I09) - Income From Catering</t>
  </si>
  <si>
    <t>(I10) - Receipts From Supply Teacher Insurance Claims</t>
  </si>
  <si>
    <t>High teaching staff absence in 21/22</t>
  </si>
  <si>
    <t>(I11) - Receipts From Other Insurance Claims</t>
  </si>
  <si>
    <t>High support staff absence in 21/22 plus £3500 insurance claim from PGL Residential for 2020</t>
  </si>
  <si>
    <t>(I12) - Income from Contributions to Visits</t>
  </si>
  <si>
    <t>(I13) - Donations and/or Voluntary Funds</t>
  </si>
  <si>
    <t>(I18) - Additional Grant For Schools</t>
  </si>
  <si>
    <t>Covid Support Funding for FSM children-not advised if this is continuing for 22/23</t>
  </si>
  <si>
    <t>Total Income:</t>
  </si>
  <si>
    <t>Total of all Budget Income:</t>
  </si>
  <si>
    <t>Expenditure:</t>
  </si>
  <si>
    <t xml:space="preserve">(E01) - Teaching Staff </t>
  </si>
  <si>
    <t xml:space="preserve">(E02) - Supply Teaching Staff </t>
  </si>
  <si>
    <t xml:space="preserve">(E03) - Education Support Staff </t>
  </si>
  <si>
    <t xml:space="preserve">(E04) - Premises Staff </t>
  </si>
  <si>
    <t xml:space="preserve">(E05) - Administrative and Clerical Staff </t>
  </si>
  <si>
    <t xml:space="preserve">(E06) - Catering Staff </t>
  </si>
  <si>
    <t xml:space="preserve">(E07) - Cost of Other Staff </t>
  </si>
  <si>
    <t xml:space="preserve">Selected staff salaries allocated to grants going forward </t>
  </si>
  <si>
    <t xml:space="preserve">(E08) - Indirect Employee Expenses </t>
  </si>
  <si>
    <t xml:space="preserve">(E09) - Staff Development and Training </t>
  </si>
  <si>
    <t xml:space="preserve">(E10) - Supply Teacher Insurance </t>
  </si>
  <si>
    <t>Upgraded teaching staff sickness insurance cover to 3 days instead of 10</t>
  </si>
  <si>
    <t xml:space="preserve">(E11) - Staff-Related Insurance </t>
  </si>
  <si>
    <t xml:space="preserve">(E12) - Building Maintenance and Improvement </t>
  </si>
  <si>
    <t>Large works carried out 21/22 (water heaters/boiler/gates)</t>
  </si>
  <si>
    <t xml:space="preserve">(E13) - Grounds Maintenance and Improvement </t>
  </si>
  <si>
    <t xml:space="preserve">(E14) - Cleaning and Caretaking </t>
  </si>
  <si>
    <t>Commenced cleaning contract with Carlton going forward (includes cleaning consumables and management of staff)</t>
  </si>
  <si>
    <t xml:space="preserve">(E15) - Water and Sewerage </t>
  </si>
  <si>
    <t>(E16) - Energy</t>
  </si>
  <si>
    <t>Utility costs increased considerably (gas 55% / electricity 50% / water 10%)</t>
  </si>
  <si>
    <t>(E17) - Rates</t>
  </si>
  <si>
    <t>(E18) - Other Occupation Costs</t>
  </si>
  <si>
    <t xml:space="preserve">Reduced cleaning products costs (now part of Carlton Cleaning contract) </t>
  </si>
  <si>
    <t>(E19) - Learning Resources</t>
  </si>
  <si>
    <t>(E20) - ICT Learning Resources</t>
  </si>
  <si>
    <t>(E21) - Examination Fees</t>
  </si>
  <si>
    <t>(E22) - Administrative Supplies</t>
  </si>
  <si>
    <t>(E23) - Other Insurance Premiums</t>
  </si>
  <si>
    <t>(E24) - Special Facilities</t>
  </si>
  <si>
    <t>(E25) - Catering Supplies</t>
  </si>
  <si>
    <t>21/22 included Covid Support FSM vouchers for school holidays. Unsure these will continue in 22/23</t>
  </si>
  <si>
    <t>(E26) - Agency Supply Teaching Staff</t>
  </si>
  <si>
    <t>For 22/23 covering the majority of staff cover with in-house supply teachers</t>
  </si>
  <si>
    <t>(E27) - Bought-In Professional Services - Curriculum</t>
  </si>
  <si>
    <t>(E28A) - Bought-In Professional Services - Other (except PFI)</t>
  </si>
  <si>
    <t>(E28B) - Bought-In Professional Services - Other (PFI)</t>
  </si>
  <si>
    <t>(E29) - Loan Interest</t>
  </si>
  <si>
    <t>(E30) - Direct Revenue Financing (Revenue Cont to Capital)</t>
  </si>
  <si>
    <t>Total Expenditure:</t>
  </si>
  <si>
    <t>Total of Income and Expenditure</t>
  </si>
  <si>
    <t>Under / Overspend - In Year Position</t>
  </si>
  <si>
    <t>Under / Overspend C/F</t>
  </si>
  <si>
    <t>An 8% Carry Forward would Equal (Primary)</t>
  </si>
  <si>
    <t>A 5% Carry Forward would Equal (Secondary)</t>
  </si>
  <si>
    <t>Pupil Premium FSM - (I05)</t>
  </si>
  <si>
    <t>B/F Total</t>
  </si>
  <si>
    <t>Pupil Premium - Eligible for Free School Meals</t>
  </si>
  <si>
    <t>Total Pupil Premium Income</t>
  </si>
  <si>
    <t>Overspend charged back to Budget Share</t>
  </si>
  <si>
    <t>C/F Total</t>
  </si>
  <si>
    <t>Pupil Premium Service Children - (I05)</t>
  </si>
  <si>
    <t>Pupil Premium Service Children</t>
  </si>
  <si>
    <t>Total Pupil Premium Service Children Income</t>
  </si>
  <si>
    <t>Pupil Premium Looked After Children - (I05)</t>
  </si>
  <si>
    <t>Pupil Premium Looked After Children</t>
  </si>
  <si>
    <t>Pupil Premium Looked After Children Virtual Head Funding</t>
  </si>
  <si>
    <t>Pupil Premium Looked After Children Out of County Funding</t>
  </si>
  <si>
    <t>Total Pupil Premium Looked After Children Income</t>
  </si>
  <si>
    <t>Pupil Premium Post Looked After Children - (I05)</t>
  </si>
  <si>
    <t>Pupil Premium Post Looked After Children</t>
  </si>
  <si>
    <t>Total Pupil Premium Post Looked After Children Income</t>
  </si>
  <si>
    <t>Pupil Premium Early Years Funding - (I01)</t>
  </si>
  <si>
    <t>Pupil Premium Early Years Funding</t>
  </si>
  <si>
    <t>Total Pupil Premium Early Years Income</t>
  </si>
  <si>
    <t>PE and Sport Income - (I18)</t>
  </si>
  <si>
    <t>April to August</t>
  </si>
  <si>
    <t>September to March</t>
  </si>
  <si>
    <t>Total Income</t>
  </si>
  <si>
    <t>Universal Infant Free School Meals - (I18)</t>
  </si>
  <si>
    <t xml:space="preserve">Income </t>
  </si>
  <si>
    <t>Vulnerable Bursary - (I02)</t>
  </si>
  <si>
    <t>Vulnerable Bursary</t>
  </si>
  <si>
    <t>Total Vulnerable Bursary Income</t>
  </si>
  <si>
    <t>16-19 Bursary - (I02)</t>
  </si>
  <si>
    <t>Total 16-19 Bursary Income</t>
  </si>
  <si>
    <t>Other Grants</t>
  </si>
  <si>
    <t>Income</t>
  </si>
  <si>
    <t>Covid Grants</t>
  </si>
  <si>
    <t>Devolved Capital:</t>
  </si>
  <si>
    <t>Expenditure</t>
  </si>
  <si>
    <t>Validation: Please correct all highlighted errors (in red)</t>
  </si>
  <si>
    <t>Published Figures</t>
  </si>
  <si>
    <t>Input your DfE Number:</t>
  </si>
  <si>
    <t>Item</t>
  </si>
  <si>
    <t>Published</t>
  </si>
  <si>
    <t>Finance Plan</t>
  </si>
  <si>
    <t>Status</t>
  </si>
  <si>
    <t>Carry Forwards</t>
  </si>
  <si>
    <t>Pupil Numbers agreed to published figure</t>
  </si>
  <si>
    <t>Original Budget</t>
  </si>
  <si>
    <t>Budget Share</t>
  </si>
  <si>
    <t>Pupil Premium Free School Meals</t>
  </si>
  <si>
    <t>Cost Centre:</t>
  </si>
  <si>
    <t>Additional Funding</t>
  </si>
  <si>
    <t>Pupil Premium Early Years</t>
  </si>
  <si>
    <t>PE &amp; Sport</t>
  </si>
  <si>
    <t>High Needs</t>
  </si>
  <si>
    <t>UIFSM</t>
  </si>
  <si>
    <t>16-19 Bursary</t>
  </si>
  <si>
    <t>Previous Year NoR:</t>
  </si>
  <si>
    <t>Technical Validation</t>
  </si>
  <si>
    <t>Usage of incorrect account codes:</t>
  </si>
  <si>
    <t>Grant Funding</t>
  </si>
  <si>
    <t>Teaching FTE</t>
  </si>
  <si>
    <t>Teaching FTE - No Leadership</t>
  </si>
  <si>
    <t>Teaching FTE - Including Leadership</t>
  </si>
  <si>
    <t>MFG Validation</t>
  </si>
  <si>
    <t>MFG Percentage</t>
  </si>
  <si>
    <t>Class Structure</t>
  </si>
  <si>
    <t>Pupil Numbers</t>
  </si>
  <si>
    <t>Percentage Difference</t>
  </si>
  <si>
    <t>Variance Justified</t>
  </si>
  <si>
    <t>100% Grant Funded Salaries</t>
  </si>
  <si>
    <t>Teachers &amp; Leadership</t>
  </si>
  <si>
    <t>Non-Teaching</t>
  </si>
  <si>
    <t>Extended Provision Viability</t>
  </si>
  <si>
    <t>Breakfast Club</t>
  </si>
  <si>
    <t>After School Club</t>
  </si>
  <si>
    <t>Budget Approval</t>
  </si>
  <si>
    <t>Budget Approved: Governor Meeting Date</t>
  </si>
  <si>
    <t>BUDGET SHARE DASHBOARD</t>
  </si>
  <si>
    <t>All Other Expenditure:</t>
  </si>
  <si>
    <t>Staffing Expenditure:</t>
  </si>
  <si>
    <t>Teaching costs (only teachers):</t>
  </si>
  <si>
    <t>Income/NoR:</t>
  </si>
  <si>
    <t>Expe/NoR:</t>
  </si>
  <si>
    <t>Total NoR</t>
  </si>
  <si>
    <t>Pupil numbers:</t>
  </si>
  <si>
    <t>Post 16 NoR</t>
  </si>
  <si>
    <t>Nursery NoR</t>
  </si>
  <si>
    <t>Pupil / FTE Inc Lead ratio</t>
  </si>
  <si>
    <t>Pupil / FTE ratio</t>
  </si>
  <si>
    <t>Teaching inc Lead FTE</t>
  </si>
  <si>
    <t>In-year c/F:</t>
  </si>
  <si>
    <t>Cumulative carry forward:</t>
  </si>
  <si>
    <t>Income (No Cfwd)</t>
  </si>
  <si>
    <t>Total income:</t>
  </si>
  <si>
    <t>Years:</t>
  </si>
  <si>
    <t>Data sources: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</si>
</sst>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;\(#,##0\)"/>
    <numFmt numFmtId="165" formatCode="&quot;£&quot;#,##0"/>
    <numFmt numFmtId="166" formatCode="#,##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39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0"/>
      <name val="Calibri Light"/>
      <family val="2"/>
      <scheme val="major"/>
    </font>
    <font>
      <b/>
      <sz val="10"/>
      <name val="Calibri Light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2" borderId="0" xfId="0" applyFont="1" applyFill="1" applyAlignment="1" applyProtection="1">
      <alignment horizontal="centerContinuous"/>
    </xf>
    <xf numFmtId="0" fontId="3" fillId="2" borderId="0" xfId="0" applyFont="1" applyFill="1" applyAlignment="1" applyProtection="1">
      <alignment horizontal="centerContinuous"/>
    </xf>
    <xf numFmtId="0" fontId="4" fillId="2" borderId="0" xfId="0" applyFont="1" applyFill="1" applyAlignment="1" applyProtection="1">
      <alignment horizontal="centerContinuous"/>
    </xf>
    <xf numFmtId="0" fontId="4" fillId="0" borderId="0" xfId="0" applyFont="1" applyProtection="1"/>
    <xf numFmtId="0" fontId="3" fillId="0" borderId="0" xfId="0" applyFont="1" applyProtection="1"/>
    <xf numFmtId="0" fontId="3" fillId="3" borderId="0" xfId="0" applyFont="1" applyFill="1" applyProtection="1"/>
    <xf numFmtId="0" fontId="3" fillId="3" borderId="0" xfId="0" quotePrefix="1" applyFont="1" applyFill="1" applyAlignment="1" applyProtection="1">
      <alignment horizontal="center"/>
    </xf>
    <xf numFmtId="0" fontId="4" fillId="0" borderId="1" xfId="0" applyFont="1" applyBorder="1" applyProtection="1"/>
    <xf numFmtId="0" fontId="3" fillId="0" borderId="2" xfId="0" applyFont="1" applyBorder="1" applyProtection="1"/>
    <xf numFmtId="0" fontId="4" fillId="0" borderId="3" xfId="0" applyFont="1" applyBorder="1" applyProtection="1"/>
    <xf numFmtId="0" fontId="4" fillId="0" borderId="4" xfId="0" applyFont="1" applyBorder="1" applyProtection="1"/>
    <xf numFmtId="0" fontId="4" fillId="3" borderId="0" xfId="0" applyFont="1" applyFill="1" applyProtection="1"/>
    <xf numFmtId="0" fontId="3" fillId="3" borderId="0" xfId="0" applyFont="1" applyFill="1" applyAlignment="1" applyProtection="1">
      <alignment horizontal="center"/>
    </xf>
    <xf numFmtId="0" fontId="4" fillId="0" borderId="5" xfId="0" applyFont="1" applyBorder="1" applyProtection="1"/>
    <xf numFmtId="0" fontId="3" fillId="0" borderId="6" xfId="0" applyFont="1" applyBorder="1" applyProtection="1"/>
    <xf numFmtId="0" fontId="4" fillId="0" borderId="0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3" fontId="4" fillId="4" borderId="9" xfId="0" applyNumberFormat="1" applyFont="1" applyFill="1" applyBorder="1" applyAlignment="1" applyProtection="1">
      <alignment horizontal="right"/>
      <protection locked="0"/>
    </xf>
    <xf numFmtId="3" fontId="6" fillId="0" borderId="9" xfId="0" applyNumberFormat="1" applyFont="1" applyFill="1" applyBorder="1" applyAlignment="1" applyProtection="1">
      <alignment horizontal="right"/>
    </xf>
    <xf numFmtId="3" fontId="6" fillId="0" borderId="10" xfId="0" applyNumberFormat="1" applyFont="1" applyFill="1" applyBorder="1" applyAlignment="1" applyProtection="1">
      <alignment horizontal="right"/>
    </xf>
    <xf numFmtId="0" fontId="4" fillId="4" borderId="0" xfId="0" applyFont="1" applyFill="1" applyProtection="1"/>
    <xf numFmtId="0" fontId="4" fillId="0" borderId="11" xfId="0" applyFont="1" applyBorder="1" applyProtection="1"/>
    <xf numFmtId="3" fontId="4" fillId="0" borderId="0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 applyProtection="1">
      <alignment horizontal="right"/>
    </xf>
    <xf numFmtId="3" fontId="6" fillId="0" borderId="12" xfId="0" applyNumberFormat="1" applyFont="1" applyFill="1" applyBorder="1" applyAlignment="1" applyProtection="1">
      <alignment horizontal="right"/>
    </xf>
    <xf numFmtId="0" fontId="4" fillId="0" borderId="0" xfId="0" applyFont="1" applyFill="1" applyProtection="1"/>
    <xf numFmtId="3" fontId="4" fillId="4" borderId="0" xfId="0" applyNumberFormat="1" applyFont="1" applyFill="1" applyBorder="1" applyAlignment="1" applyProtection="1">
      <alignment horizontal="right"/>
      <protection locked="0"/>
    </xf>
    <xf numFmtId="4" fontId="4" fillId="4" borderId="0" xfId="0" applyNumberFormat="1" applyFont="1" applyFill="1" applyBorder="1" applyAlignment="1" applyProtection="1">
      <alignment horizontal="right"/>
      <protection locked="0"/>
    </xf>
    <xf numFmtId="4" fontId="6" fillId="0" borderId="0" xfId="0" applyNumberFormat="1" applyFont="1" applyFill="1" applyBorder="1" applyAlignment="1" applyProtection="1">
      <alignment horizontal="right"/>
    </xf>
    <xf numFmtId="4" fontId="6" fillId="0" borderId="12" xfId="0" applyNumberFormat="1" applyFont="1" applyFill="1" applyBorder="1" applyAlignment="1" applyProtection="1">
      <alignment horizontal="right"/>
    </xf>
    <xf numFmtId="0" fontId="4" fillId="0" borderId="13" xfId="0" applyFont="1" applyBorder="1" applyProtection="1"/>
    <xf numFmtId="3" fontId="4" fillId="0" borderId="14" xfId="0" applyNumberFormat="1" applyFont="1" applyBorder="1" applyProtection="1"/>
    <xf numFmtId="3" fontId="4" fillId="0" borderId="14" xfId="0" applyNumberFormat="1" applyFont="1" applyBorder="1" applyAlignment="1" applyProtection="1">
      <alignment horizontal="right"/>
    </xf>
    <xf numFmtId="3" fontId="4" fillId="0" borderId="15" xfId="0" applyNumberFormat="1" applyFont="1" applyBorder="1" applyAlignment="1" applyProtection="1">
      <alignment horizontal="right"/>
    </xf>
    <xf numFmtId="3" fontId="3" fillId="0" borderId="9" xfId="0" applyNumberFormat="1" applyFont="1" applyBorder="1" applyAlignment="1" applyProtection="1">
      <alignment horizontal="centerContinuous"/>
    </xf>
    <xf numFmtId="3" fontId="3" fillId="0" borderId="10" xfId="0" applyNumberFormat="1" applyFont="1" applyBorder="1" applyAlignment="1" applyProtection="1">
      <alignment horizontal="centerContinuous"/>
    </xf>
    <xf numFmtId="0" fontId="3" fillId="5" borderId="0" xfId="0" applyFont="1" applyFill="1" applyAlignment="1" applyProtection="1">
      <alignment horizontal="center"/>
    </xf>
    <xf numFmtId="3" fontId="3" fillId="0" borderId="0" xfId="0" applyNumberFormat="1" applyFont="1" applyBorder="1" applyAlignment="1" applyProtection="1">
      <alignment horizontal="centerContinuous"/>
    </xf>
    <xf numFmtId="3" fontId="3" fillId="0" borderId="12" xfId="0" applyNumberFormat="1" applyFont="1" applyBorder="1" applyAlignment="1" applyProtection="1">
      <alignment horizontal="centerContinuous"/>
    </xf>
    <xf numFmtId="0" fontId="3" fillId="0" borderId="0" xfId="0" applyFont="1" applyAlignment="1" applyProtection="1">
      <alignment horizontal="center"/>
    </xf>
    <xf numFmtId="0" fontId="3" fillId="0" borderId="11" xfId="0" quotePrefix="1" applyFont="1" applyBorder="1" applyAlignment="1" applyProtection="1">
      <alignment horizontal="left"/>
    </xf>
    <xf numFmtId="164" fontId="4" fillId="4" borderId="16" xfId="1" applyNumberFormat="1" applyFont="1" applyFill="1" applyBorder="1" applyProtection="1">
      <protection locked="0"/>
    </xf>
    <xf numFmtId="164" fontId="7" fillId="0" borderId="16" xfId="1" applyNumberFormat="1" applyFont="1" applyBorder="1" applyProtection="1"/>
    <xf numFmtId="164" fontId="7" fillId="0" borderId="17" xfId="1" applyNumberFormat="1" applyFont="1" applyBorder="1" applyProtection="1"/>
    <xf numFmtId="3" fontId="4" fillId="0" borderId="14" xfId="1" applyNumberFormat="1" applyFont="1" applyBorder="1" applyProtection="1"/>
    <xf numFmtId="3" fontId="4" fillId="0" borderId="15" xfId="1" applyNumberFormat="1" applyFont="1" applyBorder="1" applyProtection="1"/>
    <xf numFmtId="0" fontId="4" fillId="0" borderId="0" xfId="0" applyFont="1" applyProtection="1">
      <protection locked="0"/>
    </xf>
    <xf numFmtId="0" fontId="3" fillId="0" borderId="8" xfId="0" applyFont="1" applyBorder="1" applyProtection="1"/>
    <xf numFmtId="3" fontId="4" fillId="0" borderId="9" xfId="0" applyNumberFormat="1" applyFont="1" applyBorder="1" applyProtection="1"/>
    <xf numFmtId="3" fontId="4" fillId="0" borderId="9" xfId="1" applyNumberFormat="1" applyFont="1" applyBorder="1" applyProtection="1"/>
    <xf numFmtId="3" fontId="4" fillId="0" borderId="10" xfId="1" applyNumberFormat="1" applyFont="1" applyBorder="1" applyProtection="1"/>
    <xf numFmtId="3" fontId="4" fillId="0" borderId="0" xfId="0" applyNumberFormat="1" applyFont="1" applyBorder="1" applyProtection="1"/>
    <xf numFmtId="3" fontId="4" fillId="0" borderId="0" xfId="1" applyNumberFormat="1" applyFont="1" applyBorder="1" applyProtection="1"/>
    <xf numFmtId="3" fontId="4" fillId="0" borderId="12" xfId="1" applyNumberFormat="1" applyFont="1" applyBorder="1" applyProtection="1"/>
    <xf numFmtId="0" fontId="3" fillId="0" borderId="11" xfId="0" applyFont="1" applyFill="1" applyBorder="1" applyProtection="1"/>
    <xf numFmtId="164" fontId="4" fillId="4" borderId="0" xfId="1" applyNumberFormat="1" applyFont="1" applyFill="1" applyBorder="1" applyProtection="1">
      <protection locked="0"/>
    </xf>
    <xf numFmtId="164" fontId="7" fillId="0" borderId="0" xfId="1" applyNumberFormat="1" applyFont="1" applyBorder="1" applyProtection="1"/>
    <xf numFmtId="164" fontId="6" fillId="0" borderId="12" xfId="0" applyNumberFormat="1" applyFont="1" applyBorder="1" applyProtection="1"/>
    <xf numFmtId="3" fontId="7" fillId="0" borderId="0" xfId="0" applyNumberFormat="1" applyFont="1" applyFill="1" applyBorder="1" applyProtection="1"/>
    <xf numFmtId="3" fontId="7" fillId="0" borderId="0" xfId="1" applyNumberFormat="1" applyFont="1" applyFill="1" applyBorder="1" applyProtection="1"/>
    <xf numFmtId="3" fontId="7" fillId="0" borderId="12" xfId="1" applyNumberFormat="1" applyFont="1" applyFill="1" applyBorder="1" applyProtection="1"/>
    <xf numFmtId="164" fontId="7" fillId="0" borderId="18" xfId="1" applyNumberFormat="1" applyFont="1" applyBorder="1" applyProtection="1"/>
    <xf numFmtId="164" fontId="7" fillId="0" borderId="19" xfId="1" applyNumberFormat="1" applyFont="1" applyBorder="1" applyProtection="1"/>
    <xf numFmtId="3" fontId="7" fillId="0" borderId="0" xfId="1" applyNumberFormat="1" applyFont="1" applyBorder="1" applyProtection="1"/>
    <xf numFmtId="3" fontId="7" fillId="0" borderId="12" xfId="1" applyNumberFormat="1" applyFont="1" applyBorder="1" applyProtection="1"/>
    <xf numFmtId="3" fontId="6" fillId="0" borderId="9" xfId="1" applyNumberFormat="1" applyFont="1" applyBorder="1" applyProtection="1"/>
    <xf numFmtId="3" fontId="6" fillId="0" borderId="10" xfId="1" applyNumberFormat="1" applyFont="1" applyBorder="1" applyProtection="1"/>
    <xf numFmtId="0" fontId="4" fillId="0" borderId="0" xfId="0" applyFont="1" applyFill="1" applyProtection="1">
      <protection locked="0"/>
    </xf>
    <xf numFmtId="3" fontId="8" fillId="0" borderId="0" xfId="1" applyNumberFormat="1" applyFont="1" applyBorder="1" applyProtection="1"/>
    <xf numFmtId="3" fontId="7" fillId="6" borderId="0" xfId="0" applyNumberFormat="1" applyFont="1" applyFill="1" applyBorder="1" applyProtection="1"/>
    <xf numFmtId="0" fontId="3" fillId="0" borderId="0" xfId="0" applyFont="1" applyFill="1" applyProtection="1"/>
    <xf numFmtId="164" fontId="6" fillId="0" borderId="0" xfId="1" applyNumberFormat="1" applyFont="1" applyBorder="1" applyProtection="1"/>
    <xf numFmtId="10" fontId="4" fillId="0" borderId="0" xfId="0" applyNumberFormat="1" applyFont="1"/>
    <xf numFmtId="164" fontId="4" fillId="0" borderId="0" xfId="0" applyNumberFormat="1" applyFont="1" applyProtection="1"/>
    <xf numFmtId="0" fontId="3" fillId="0" borderId="11" xfId="0" applyFont="1" applyBorder="1" applyProtection="1"/>
    <xf numFmtId="164" fontId="6" fillId="0" borderId="20" xfId="1" applyNumberFormat="1" applyFont="1" applyBorder="1" applyProtection="1"/>
    <xf numFmtId="164" fontId="6" fillId="0" borderId="21" xfId="1" applyNumberFormat="1" applyFont="1" applyBorder="1" applyProtection="1"/>
    <xf numFmtId="164" fontId="6" fillId="0" borderId="0" xfId="1" applyNumberFormat="1" applyFont="1" applyFill="1" applyBorder="1" applyProtection="1"/>
    <xf numFmtId="164" fontId="6" fillId="0" borderId="12" xfId="1" applyNumberFormat="1" applyFont="1" applyBorder="1" applyProtection="1"/>
    <xf numFmtId="164" fontId="6" fillId="0" borderId="22" xfId="1" applyNumberFormat="1" applyFont="1" applyBorder="1" applyProtection="1"/>
    <xf numFmtId="3" fontId="3" fillId="0" borderId="0" xfId="0" applyNumberFormat="1" applyFont="1" applyBorder="1" applyProtection="1"/>
    <xf numFmtId="164" fontId="6" fillId="0" borderId="0" xfId="0" applyNumberFormat="1" applyFont="1" applyBorder="1" applyProtection="1"/>
    <xf numFmtId="0" fontId="4" fillId="0" borderId="11" xfId="0" applyFont="1" applyFill="1" applyBorder="1" applyProtection="1"/>
    <xf numFmtId="3" fontId="6" fillId="0" borderId="20" xfId="1" applyNumberFormat="1" applyFont="1" applyBorder="1" applyProtection="1"/>
    <xf numFmtId="3" fontId="6" fillId="0" borderId="20" xfId="1" applyNumberFormat="1" applyFont="1" applyFill="1" applyBorder="1" applyProtection="1"/>
    <xf numFmtId="3" fontId="6" fillId="0" borderId="21" xfId="1" applyNumberFormat="1" applyFont="1" applyBorder="1" applyProtection="1"/>
    <xf numFmtId="3" fontId="6" fillId="0" borderId="0" xfId="1" applyNumberFormat="1" applyFont="1" applyBorder="1" applyProtection="1"/>
    <xf numFmtId="3" fontId="6" fillId="0" borderId="12" xfId="1" applyNumberFormat="1" applyFont="1" applyBorder="1" applyProtection="1"/>
    <xf numFmtId="164" fontId="7" fillId="0" borderId="20" xfId="0" applyNumberFormat="1" applyFont="1" applyFill="1" applyBorder="1" applyProtection="1"/>
    <xf numFmtId="164" fontId="7" fillId="0" borderId="21" xfId="0" applyNumberFormat="1" applyFont="1" applyFill="1" applyBorder="1" applyProtection="1"/>
    <xf numFmtId="164" fontId="7" fillId="0" borderId="23" xfId="1" applyNumberFormat="1" applyFont="1" applyBorder="1" applyProtection="1"/>
    <xf numFmtId="164" fontId="9" fillId="0" borderId="23" xfId="1" applyNumberFormat="1" applyFont="1" applyBorder="1" applyProtection="1"/>
    <xf numFmtId="164" fontId="7" fillId="0" borderId="24" xfId="1" applyNumberFormat="1" applyFont="1" applyBorder="1" applyProtection="1"/>
    <xf numFmtId="0" fontId="10" fillId="0" borderId="8" xfId="0" applyFont="1" applyBorder="1" applyProtection="1"/>
    <xf numFmtId="164" fontId="11" fillId="0" borderId="9" xfId="1" applyNumberFormat="1" applyFont="1" applyBorder="1" applyProtection="1"/>
    <xf numFmtId="164" fontId="11" fillId="0" borderId="10" xfId="1" applyNumberFormat="1" applyFont="1" applyBorder="1" applyProtection="1"/>
    <xf numFmtId="0" fontId="10" fillId="0" borderId="13" xfId="0" applyFont="1" applyBorder="1" applyProtection="1"/>
    <xf numFmtId="164" fontId="11" fillId="0" borderId="14" xfId="1" applyNumberFormat="1" applyFont="1" applyBorder="1" applyProtection="1"/>
    <xf numFmtId="164" fontId="11" fillId="0" borderId="15" xfId="1" applyNumberFormat="1" applyFont="1" applyBorder="1" applyProtection="1"/>
    <xf numFmtId="3" fontId="4" fillId="0" borderId="0" xfId="0" applyNumberFormat="1" applyFont="1" applyProtection="1"/>
    <xf numFmtId="3" fontId="3" fillId="0" borderId="9" xfId="0" applyNumberFormat="1" applyFont="1" applyBorder="1" applyAlignment="1" applyProtection="1">
      <alignment horizontal="right"/>
    </xf>
    <xf numFmtId="3" fontId="3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right"/>
    </xf>
    <xf numFmtId="164" fontId="4" fillId="0" borderId="0" xfId="0" applyNumberFormat="1" applyFont="1" applyBorder="1" applyProtection="1"/>
    <xf numFmtId="0" fontId="3" fillId="0" borderId="11" xfId="0" applyFont="1" applyBorder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left"/>
    </xf>
    <xf numFmtId="164" fontId="7" fillId="0" borderId="20" xfId="1" applyNumberFormat="1" applyFont="1" applyBorder="1" applyProtection="1"/>
    <xf numFmtId="164" fontId="7" fillId="0" borderId="21" xfId="1" applyNumberFormat="1" applyFont="1" applyBorder="1" applyProtection="1"/>
    <xf numFmtId="164" fontId="4" fillId="0" borderId="0" xfId="1" applyNumberFormat="1" applyFont="1" applyBorder="1" applyProtection="1"/>
    <xf numFmtId="164" fontId="4" fillId="0" borderId="12" xfId="1" applyNumberFormat="1" applyFont="1" applyBorder="1" applyProtection="1"/>
    <xf numFmtId="164" fontId="7" fillId="0" borderId="12" xfId="1" applyNumberFormat="1" applyFont="1" applyBorder="1" applyProtection="1"/>
    <xf numFmtId="0" fontId="4" fillId="0" borderId="13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64" fontId="7" fillId="0" borderId="0" xfId="0" applyNumberFormat="1" applyFont="1" applyBorder="1" applyProtection="1"/>
    <xf numFmtId="164" fontId="9" fillId="0" borderId="0" xfId="0" applyNumberFormat="1" applyFont="1" applyBorder="1" applyProtection="1"/>
    <xf numFmtId="0" fontId="3" fillId="0" borderId="8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right"/>
    </xf>
    <xf numFmtId="164" fontId="7" fillId="0" borderId="12" xfId="0" applyNumberFormat="1" applyFont="1" applyBorder="1" applyProtection="1"/>
    <xf numFmtId="164" fontId="7" fillId="6" borderId="0" xfId="0" applyNumberFormat="1" applyFont="1" applyFill="1" applyBorder="1" applyProtection="1"/>
    <xf numFmtId="164" fontId="7" fillId="6" borderId="0" xfId="0" applyNumberFormat="1" applyFont="1" applyFill="1" applyBorder="1" applyAlignment="1" applyProtection="1">
      <alignment horizontal="right"/>
    </xf>
    <xf numFmtId="164" fontId="7" fillId="6" borderId="12" xfId="0" applyNumberFormat="1" applyFont="1" applyFill="1" applyBorder="1" applyProtection="1"/>
    <xf numFmtId="0" fontId="4" fillId="0" borderId="11" xfId="0" applyFont="1" applyBorder="1"/>
    <xf numFmtId="0" fontId="3" fillId="0" borderId="11" xfId="0" applyFont="1" applyBorder="1"/>
    <xf numFmtId="164" fontId="7" fillId="6" borderId="20" xfId="0" applyNumberFormat="1" applyFont="1" applyFill="1" applyBorder="1" applyProtection="1"/>
    <xf numFmtId="164" fontId="7" fillId="6" borderId="21" xfId="0" applyNumberFormat="1" applyFont="1" applyFill="1" applyBorder="1" applyProtection="1"/>
    <xf numFmtId="164" fontId="7" fillId="6" borderId="16" xfId="0" applyNumberFormat="1" applyFont="1" applyFill="1" applyBorder="1" applyProtection="1"/>
    <xf numFmtId="0" fontId="3" fillId="0" borderId="0" xfId="0" applyFont="1" applyBorder="1" applyAlignment="1" applyProtection="1">
      <alignment horizontal="left"/>
    </xf>
    <xf numFmtId="164" fontId="7" fillId="0" borderId="0" xfId="0" applyNumberFormat="1" applyFont="1" applyFill="1" applyBorder="1" applyProtection="1"/>
    <xf numFmtId="164" fontId="7" fillId="0" borderId="12" xfId="0" applyNumberFormat="1" applyFont="1" applyFill="1" applyBorder="1" applyProtection="1"/>
    <xf numFmtId="0" fontId="12" fillId="0" borderId="11" xfId="0" applyFont="1" applyBorder="1" applyAlignment="1" applyProtection="1">
      <alignment horizontal="left"/>
    </xf>
    <xf numFmtId="164" fontId="9" fillId="0" borderId="20" xfId="1" applyNumberFormat="1" applyFont="1" applyBorder="1" applyProtection="1"/>
    <xf numFmtId="164" fontId="9" fillId="0" borderId="0" xfId="1" applyNumberFormat="1" applyFont="1" applyBorder="1" applyProtection="1"/>
    <xf numFmtId="164" fontId="4" fillId="0" borderId="0" xfId="0" applyNumberFormat="1" applyFont="1" applyBorder="1" applyProtection="1">
      <protection locked="0"/>
    </xf>
    <xf numFmtId="164" fontId="4" fillId="0" borderId="12" xfId="0" applyNumberFormat="1" applyFont="1" applyBorder="1" applyProtection="1">
      <protection locked="0"/>
    </xf>
    <xf numFmtId="0" fontId="4" fillId="6" borderId="0" xfId="0" applyFont="1" applyFill="1"/>
    <xf numFmtId="0" fontId="4" fillId="4" borderId="28" xfId="0" applyFont="1" applyFill="1" applyBorder="1" applyProtection="1">
      <protection locked="0"/>
    </xf>
    <xf numFmtId="0" fontId="4" fillId="6" borderId="11" xfId="0" applyFont="1" applyFill="1" applyBorder="1"/>
    <xf numFmtId="0" fontId="4" fillId="6" borderId="0" xfId="0" applyFont="1" applyFill="1" applyBorder="1"/>
    <xf numFmtId="0" fontId="4" fillId="6" borderId="12" xfId="0" applyFont="1" applyFill="1" applyBorder="1"/>
    <xf numFmtId="0" fontId="4" fillId="0" borderId="12" xfId="0" applyFont="1" applyFill="1" applyBorder="1" applyAlignment="1">
      <alignment horizontal="center"/>
    </xf>
    <xf numFmtId="165" fontId="4" fillId="6" borderId="0" xfId="0" applyNumberFormat="1" applyFont="1" applyFill="1" applyBorder="1"/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5" xfId="0" applyFont="1" applyFill="1" applyBorder="1"/>
    <xf numFmtId="0" fontId="4" fillId="6" borderId="25" xfId="0" applyFont="1" applyFill="1" applyBorder="1"/>
    <xf numFmtId="0" fontId="4" fillId="0" borderId="27" xfId="0" applyFont="1" applyFill="1" applyBorder="1" applyAlignment="1">
      <alignment horizontal="center"/>
    </xf>
    <xf numFmtId="0" fontId="4" fillId="6" borderId="0" xfId="0" applyFont="1" applyFill="1" applyBorder="1" applyAlignment="1"/>
    <xf numFmtId="0" fontId="4" fillId="6" borderId="14" xfId="0" applyFont="1" applyFill="1" applyBorder="1" applyAlignment="1"/>
    <xf numFmtId="165" fontId="4" fillId="6" borderId="14" xfId="0" applyNumberFormat="1" applyFont="1" applyFill="1" applyBorder="1"/>
    <xf numFmtId="0" fontId="4" fillId="0" borderId="15" xfId="0" applyFont="1" applyFill="1" applyBorder="1" applyAlignment="1">
      <alignment horizontal="center"/>
    </xf>
    <xf numFmtId="0" fontId="0" fillId="0" borderId="0" xfId="0" applyBorder="1" applyAlignment="1"/>
    <xf numFmtId="164" fontId="8" fillId="0" borderId="0" xfId="0" applyNumberFormat="1" applyFont="1" applyFill="1" applyBorder="1" applyAlignment="1" applyProtection="1">
      <alignment horizontal="center"/>
    </xf>
    <xf numFmtId="164" fontId="8" fillId="0" borderId="12" xfId="0" applyNumberFormat="1" applyFont="1" applyFill="1" applyBorder="1" applyAlignment="1" applyProtection="1">
      <alignment horizontal="center"/>
    </xf>
    <xf numFmtId="164" fontId="8" fillId="0" borderId="14" xfId="0" applyNumberFormat="1" applyFont="1" applyFill="1" applyBorder="1" applyAlignment="1" applyProtection="1">
      <alignment horizontal="center"/>
    </xf>
    <xf numFmtId="164" fontId="8" fillId="0" borderId="15" xfId="0" applyNumberFormat="1" applyFont="1" applyFill="1" applyBorder="1" applyAlignment="1" applyProtection="1">
      <alignment horizontal="center"/>
    </xf>
    <xf numFmtId="1" fontId="4" fillId="6" borderId="0" xfId="0" applyNumberFormat="1" applyFont="1" applyFill="1" applyBorder="1"/>
    <xf numFmtId="0" fontId="3" fillId="6" borderId="0" xfId="0" applyFont="1" applyFill="1" applyBorder="1" applyAlignment="1"/>
    <xf numFmtId="0" fontId="15" fillId="0" borderId="0" xfId="0" applyFont="1"/>
    <xf numFmtId="0" fontId="4" fillId="0" borderId="0" xfId="0" applyFont="1"/>
    <xf numFmtId="165" fontId="4" fillId="0" borderId="0" xfId="0" applyNumberFormat="1" applyFont="1"/>
    <xf numFmtId="4" fontId="4" fillId="0" borderId="0" xfId="0" applyNumberFormat="1" applyFont="1"/>
    <xf numFmtId="0" fontId="16" fillId="0" borderId="0" xfId="0" applyFont="1"/>
    <xf numFmtId="2" fontId="4" fillId="0" borderId="0" xfId="0" applyNumberFormat="1" applyFont="1"/>
    <xf numFmtId="166" fontId="4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 applyProtection="1">
      <alignment horizontal="center"/>
    </xf>
    <xf numFmtId="14" fontId="4" fillId="4" borderId="0" xfId="0" applyNumberFormat="1" applyFont="1" applyFill="1" applyAlignment="1" applyProtection="1">
      <alignment horizontal="center"/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4" fillId="6" borderId="11" xfId="0" applyFont="1" applyFill="1" applyBorder="1"/>
    <xf numFmtId="0" fontId="4" fillId="6" borderId="0" xfId="0" applyFont="1" applyFill="1" applyBorder="1"/>
    <xf numFmtId="0" fontId="4" fillId="6" borderId="25" xfId="0" applyFont="1" applyFill="1" applyBorder="1" applyAlignment="1">
      <alignment horizontal="left"/>
    </xf>
    <xf numFmtId="0" fontId="4" fillId="6" borderId="26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4" fillId="7" borderId="25" xfId="0" applyNumberFormat="1" applyFont="1" applyFill="1" applyBorder="1" applyAlignment="1">
      <alignment horizontal="center"/>
    </xf>
    <xf numFmtId="0" fontId="14" fillId="7" borderId="26" xfId="0" applyNumberFormat="1" applyFont="1" applyFill="1" applyBorder="1" applyAlignment="1">
      <alignment horizontal="center"/>
    </xf>
    <xf numFmtId="0" fontId="14" fillId="7" borderId="27" xfId="0" applyNumberFormat="1" applyFont="1" applyFill="1" applyBorder="1" applyAlignment="1">
      <alignment horizontal="center"/>
    </xf>
    <xf numFmtId="0" fontId="2" fillId="8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399"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Cumulative Carry Forwards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5281521596518135E-2"/>
          <c:y val="0.17627881944444446"/>
          <c:w val="0.94943695680696372"/>
          <c:h val="0.610922569444444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SA'!$B$6:$G$6</c:f>
              <c:numCache>
                <c:formatCode>"£"#,##0</c:formatCode>
                <c:ptCount val="6"/>
                <c:pt idx="0">
                  <c:v>-61795.550000000047</c:v>
                </c:pt>
                <c:pt idx="1">
                  <c:v>-109073.84560000035</c:v>
                </c:pt>
                <c:pt idx="2">
                  <c:v>-135845.24484373955</c:v>
                </c:pt>
                <c:pt idx="3">
                  <c:v>-107914.42782076541</c:v>
                </c:pt>
                <c:pt idx="4">
                  <c:v>-31277.038557162508</c:v>
                </c:pt>
                <c:pt idx="5">
                  <c:v>73120.355746999383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54A7-4DD1-A4E8-C4C6328BA6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1584256"/>
        <c:axId val="291590528"/>
      </c:barChart>
      <c:catAx>
        <c:axId val="29158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</a:t>
                </a:r>
                <a:r>
                  <a:rPr lang="en-GB" baseline="0"/>
                  <a:t> negative figure demonstrates an underspend</a:t>
                </a:r>
                <a:endParaRPr lang="en-GB"/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291590528"/>
        <c:crosses val="autoZero"/>
        <c:auto val="1"/>
        <c:lblAlgn val="ctr"/>
        <c:lblOffset val="100"/>
        <c:noMultiLvlLbl val="0"/>
      </c:catAx>
      <c:valAx>
        <c:axId val="291590528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1584256"/>
        <c:crosses val="autoZero"/>
        <c:crossBetween val="between"/>
      </c:valAx>
    </c:plotArea>
    <c:plotVisOnly val="0"/>
    <c:dispBlanksAs val="gap"/>
    <c:showDLblsOverMax val="0"/>
  </c:chart>
  <c:spPr>
    <a:ln w="25400"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Comparison of Staffing against Other Expenditure</a:t>
            </a:r>
          </a:p>
        </c:rich>
      </c:tx>
      <c:layout>
        <c:manualLayout>
          <c:xMode val="edge"/>
          <c:yMode val="edge"/>
          <c:x val="0.12289548858902843"/>
          <c:y val="3.76296296296296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9775312412353143E-2"/>
          <c:y val="0.3248281481481482"/>
          <c:w val="0.94029914529914527"/>
          <c:h val="0.57144740740740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'Budget Dashboard SB'!$A$19</c:f>
              <c:strCache>
                <c:ptCount val="1"/>
                <c:pt idx="0">
                  <c:v>Staffing Expenditure: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SB'!$B$19:$G$19</c:f>
              <c:numCache>
                <c:formatCode>0.00%</c:formatCode>
                <c:ptCount val="6"/>
                <c:pt idx="0">
                  <c:v>0.78936587879101561</c:v>
                </c:pt>
                <c:pt idx="1">
                  <c:v>0.79891145469280123</c:v>
                </c:pt>
                <c:pt idx="2">
                  <c:v>0.81327337877595107</c:v>
                </c:pt>
                <c:pt idx="3">
                  <c:v>0.81246770080553643</c:v>
                </c:pt>
                <c:pt idx="4">
                  <c:v>0.81329757966832139</c:v>
                </c:pt>
                <c:pt idx="5">
                  <c:v>0.80956583356228973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4-4FA8-9F9E-C7B509E710FB}"/>
            </c:ext>
          </c:extLst>
        </c:ser>
        <c:ser>
          <c:idx val="1"/>
          <c:order val="1"/>
          <c:tx>
            <c:strRef>
              <c:f>'Budget Dashboard SB'!$A$20</c:f>
              <c:strCache>
                <c:ptCount val="1"/>
                <c:pt idx="0">
                  <c:v>All Other Expenditure: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SB'!$B$20:$G$20</c:f>
              <c:numCache>
                <c:formatCode>0.00%</c:formatCode>
                <c:ptCount val="6"/>
                <c:pt idx="0">
                  <c:v>0.21063412120898431</c:v>
                </c:pt>
                <c:pt idx="1">
                  <c:v>0.20108854530719897</c:v>
                </c:pt>
                <c:pt idx="2">
                  <c:v>0.18672662122404932</c:v>
                </c:pt>
                <c:pt idx="3">
                  <c:v>0.18753229919446354</c:v>
                </c:pt>
                <c:pt idx="4">
                  <c:v>0.18670242033167875</c:v>
                </c:pt>
                <c:pt idx="5">
                  <c:v>0.19043416643771011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14-4FA8-9F9E-C7B509E710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291604352"/>
        <c:axId val="291605888"/>
      </c:barChart>
      <c:catAx>
        <c:axId val="291604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1605888"/>
        <c:crosses val="autoZero"/>
        <c:auto val="1"/>
        <c:lblAlgn val="ctr"/>
        <c:lblOffset val="100"/>
        <c:noMultiLvlLbl val="0"/>
      </c:catAx>
      <c:valAx>
        <c:axId val="291605888"/>
        <c:scaling>
          <c:orientation val="minMax"/>
          <c:min val="0"/>
        </c:scaling>
        <c:delete val="1"/>
        <c:axPos val="l"/>
        <c:numFmt formatCode="0.00%" sourceLinked="1"/>
        <c:majorTickMark val="out"/>
        <c:minorTickMark val="none"/>
        <c:tickLblPos val="nextTo"/>
        <c:crossAx val="291604352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In</a:t>
            </a:r>
            <a:r>
              <a:rPr lang="en-GB" baseline="0"/>
              <a:t> Y</a:t>
            </a:r>
            <a:r>
              <a:rPr lang="en-GB"/>
              <a:t>ear Carry Forwards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SB'!$B$7:$G$7</c:f>
              <c:numCache>
                <c:formatCode>"£"#,##0</c:formatCode>
                <c:ptCount val="6"/>
                <c:pt idx="0">
                  <c:v>1084.4499999999534</c:v>
                </c:pt>
                <c:pt idx="1">
                  <c:v>-42132.080600000452</c:v>
                </c:pt>
                <c:pt idx="2">
                  <c:v>-20202.411026367685</c:v>
                </c:pt>
                <c:pt idx="3">
                  <c:v>34932.310886973981</c:v>
                </c:pt>
                <c:pt idx="4">
                  <c:v>84084.623632064089</c:v>
                </c:pt>
                <c:pt idx="5">
                  <c:v>117920.43147519208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1414-468F-B06F-A0F1123BAF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766080"/>
        <c:axId val="292768000"/>
      </c:barChart>
      <c:catAx>
        <c:axId val="29276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GB" sz="1000" b="1" i="0" baseline="0">
                    <a:effectLst/>
                  </a:rPr>
                  <a:t>A negative figure demonstrates an underspend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292768000"/>
        <c:crosses val="autoZero"/>
        <c:auto val="1"/>
        <c:lblAlgn val="ctr"/>
        <c:lblOffset val="100"/>
        <c:noMultiLvlLbl val="0"/>
      </c:catAx>
      <c:valAx>
        <c:axId val="292768000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276608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Pupils per FTE teacher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SB'!$B$10:$G$10</c:f>
              <c:numCache>
                <c:formatCode>0.00</c:formatCode>
                <c:ptCount val="6"/>
                <c:pt idx="0">
                  <c:v>24.563362309594066</c:v>
                </c:pt>
                <c:pt idx="1">
                  <c:v>28.856095497697154</c:v>
                </c:pt>
                <c:pt idx="2">
                  <c:v>29.2320706833349</c:v>
                </c:pt>
                <c:pt idx="3">
                  <c:v>29.420058276153775</c:v>
                </c:pt>
                <c:pt idx="4">
                  <c:v>29.326064479744339</c:v>
                </c:pt>
                <c:pt idx="5">
                  <c:v>29.514052072563214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B-4B24-A99E-0A83771369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813440"/>
        <c:axId val="292688640"/>
      </c:barChart>
      <c:catAx>
        <c:axId val="29281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FTE excludes leadership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688640"/>
        <c:crosses val="autoZero"/>
        <c:auto val="1"/>
        <c:lblAlgn val="ctr"/>
        <c:lblOffset val="100"/>
        <c:noMultiLvlLbl val="0"/>
      </c:catAx>
      <c:valAx>
        <c:axId val="2926886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9281344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Pupils per FTE teacher inc Leadership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SB'!$B$11:$G$11</c:f>
              <c:numCache>
                <c:formatCode>0.00</c:formatCode>
                <c:ptCount val="6"/>
                <c:pt idx="0">
                  <c:v>22.749095206440654</c:v>
                </c:pt>
                <c:pt idx="1">
                  <c:v>26.376836497980928</c:v>
                </c:pt>
                <c:pt idx="2">
                  <c:v>26.720508634762439</c:v>
                </c:pt>
                <c:pt idx="3">
                  <c:v>26.892344703153192</c:v>
                </c:pt>
                <c:pt idx="4">
                  <c:v>26.806426668957815</c:v>
                </c:pt>
                <c:pt idx="5">
                  <c:v>26.978262737348572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7-4926-9748-E1781A17E6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721792"/>
        <c:axId val="292723712"/>
      </c:barChart>
      <c:catAx>
        <c:axId val="29272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FTE includes leadership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723712"/>
        <c:crosses val="autoZero"/>
        <c:auto val="1"/>
        <c:lblAlgn val="ctr"/>
        <c:lblOffset val="100"/>
        <c:noMultiLvlLbl val="0"/>
      </c:catAx>
      <c:valAx>
        <c:axId val="292723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92721792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 Year Income and Expenditure Per Pupil</a:t>
            </a:r>
          </a:p>
        </c:rich>
      </c:tx>
      <c:layout>
        <c:manualLayout>
          <c:xMode val="edge"/>
          <c:yMode val="edge"/>
          <c:x val="0.11528648541573813"/>
          <c:y val="3.32197916666666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3130771444267142E-2"/>
          <c:y val="0.26750173611111111"/>
          <c:w val="0.94029914529914527"/>
          <c:h val="0.53616979166666667"/>
        </c:manualLayout>
      </c:layout>
      <c:lineChart>
        <c:grouping val="stacked"/>
        <c:varyColors val="0"/>
        <c:ser>
          <c:idx val="0"/>
          <c:order val="0"/>
          <c:tx>
            <c:v>Expenditure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SB'!$B$16:$G$16</c:f>
              <c:numCache>
                <c:formatCode>"£"#,##0</c:formatCode>
                <c:ptCount val="6"/>
                <c:pt idx="0">
                  <c:v>4813.1386688311686</c:v>
                </c:pt>
                <c:pt idx="1">
                  <c:v>4864.5668058631909</c:v>
                </c:pt>
                <c:pt idx="2">
                  <c:v>4889.625137867135</c:v>
                </c:pt>
                <c:pt idx="3">
                  <c:v>5006.9105680001221</c:v>
                </c:pt>
                <c:pt idx="4">
                  <c:v>5139.7035463172715</c:v>
                </c:pt>
                <c:pt idx="5">
                  <c:v>5249.1462427595134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2-420B-958C-ECB602B59A96}"/>
            </c:ext>
          </c:extLst>
        </c:ser>
        <c:ser>
          <c:idx val="1"/>
          <c:order val="1"/>
          <c:tx>
            <c:v>Income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SB'!$B$17:$G$17</c:f>
              <c:numCache>
                <c:formatCode>"£"#,##0</c:formatCode>
                <c:ptCount val="6"/>
                <c:pt idx="0">
                  <c:v>4809.6177272727273</c:v>
                </c:pt>
                <c:pt idx="1">
                  <c:v>5001.8048534201953</c:v>
                </c:pt>
                <c:pt idx="2">
                  <c:v>4954.5846588522409</c:v>
                </c:pt>
                <c:pt idx="3">
                  <c:v>4895.3057408851892</c:v>
                </c:pt>
                <c:pt idx="4">
                  <c:v>4870.2015474965528</c:v>
                </c:pt>
                <c:pt idx="5">
                  <c:v>4873.6034673608128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52-420B-958C-ECB602B59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2438400"/>
        <c:axId val="292439936"/>
      </c:lineChart>
      <c:catAx>
        <c:axId val="292438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2439936"/>
        <c:crosses val="autoZero"/>
        <c:auto val="1"/>
        <c:lblAlgn val="ctr"/>
        <c:lblOffset val="100"/>
        <c:noMultiLvlLbl val="0"/>
      </c:catAx>
      <c:valAx>
        <c:axId val="292439936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2438400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on Roll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Pupil Numbers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SB'!$B$14:$G$14</c:f>
              <c:numCache>
                <c:formatCode>#,##0.00</c:formatCode>
                <c:ptCount val="6"/>
                <c:pt idx="0">
                  <c:v>308</c:v>
                </c:pt>
                <c:pt idx="1">
                  <c:v>307</c:v>
                </c:pt>
                <c:pt idx="2">
                  <c:v>311</c:v>
                </c:pt>
                <c:pt idx="3">
                  <c:v>313</c:v>
                </c:pt>
                <c:pt idx="4">
                  <c:v>312</c:v>
                </c:pt>
                <c:pt idx="5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2-4F92-998B-577E0F6966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473472"/>
        <c:axId val="292483840"/>
      </c:barChart>
      <c:catAx>
        <c:axId val="292473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NoR excludes Nursery and Post 16 Sectors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483840"/>
        <c:crosses val="autoZero"/>
        <c:auto val="1"/>
        <c:lblAlgn val="ctr"/>
        <c:lblOffset val="100"/>
        <c:noMultiLvlLbl val="0"/>
      </c:catAx>
      <c:valAx>
        <c:axId val="29248384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292473472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on Roll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Pupil Numbers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SB'!$B$15:$G$15</c:f>
              <c:numCache>
                <c:formatCode>#,##0.00</c:formatCode>
                <c:ptCount val="6"/>
                <c:pt idx="0">
                  <c:v>308</c:v>
                </c:pt>
                <c:pt idx="1">
                  <c:v>307</c:v>
                </c:pt>
                <c:pt idx="2">
                  <c:v>311</c:v>
                </c:pt>
                <c:pt idx="3">
                  <c:v>313</c:v>
                </c:pt>
                <c:pt idx="4">
                  <c:v>312</c:v>
                </c:pt>
                <c:pt idx="5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F-419E-AD81-15EC29EAC4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508800"/>
        <c:axId val="292510720"/>
      </c:barChart>
      <c:catAx>
        <c:axId val="29250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NoR including Nursery and Post 16 Sectors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510720"/>
        <c:crosses val="autoZero"/>
        <c:auto val="1"/>
        <c:lblAlgn val="ctr"/>
        <c:lblOffset val="100"/>
        <c:noMultiLvlLbl val="0"/>
      </c:catAx>
      <c:valAx>
        <c:axId val="2925107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29250880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Cumulative Carry Forwards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5281521596518135E-2"/>
          <c:y val="0.17627881944444446"/>
          <c:w val="0.94943695680696372"/>
          <c:h val="0.610922569444444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SC'!$B$6:$G$6</c:f>
              <c:numCache>
                <c:formatCode>"£"#,##0</c:formatCode>
                <c:ptCount val="6"/>
                <c:pt idx="0">
                  <c:v>-61795.550000000047</c:v>
                </c:pt>
                <c:pt idx="1">
                  <c:v>-103927.6306000005</c:v>
                </c:pt>
                <c:pt idx="2">
                  <c:v>-127961.95141983498</c:v>
                </c:pt>
                <c:pt idx="3">
                  <c:v>-100031.13439686084</c:v>
                </c:pt>
                <c:pt idx="4">
                  <c:v>-23393.745133257937</c:v>
                </c:pt>
                <c:pt idx="5">
                  <c:v>81003.649170903955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6C0-4F80-8367-815D90E2A4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1584256"/>
        <c:axId val="291590528"/>
      </c:barChart>
      <c:catAx>
        <c:axId val="29158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</a:t>
                </a:r>
                <a:r>
                  <a:rPr lang="en-GB" baseline="0"/>
                  <a:t> negative figure demonstrates an underspend</a:t>
                </a:r>
                <a:endParaRPr lang="en-GB"/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291590528"/>
        <c:crosses val="autoZero"/>
        <c:auto val="1"/>
        <c:lblAlgn val="ctr"/>
        <c:lblOffset val="100"/>
        <c:noMultiLvlLbl val="0"/>
      </c:catAx>
      <c:valAx>
        <c:axId val="291590528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1584256"/>
        <c:crosses val="autoZero"/>
        <c:crossBetween val="between"/>
      </c:valAx>
    </c:plotArea>
    <c:plotVisOnly val="0"/>
    <c:dispBlanksAs val="gap"/>
    <c:showDLblsOverMax val="0"/>
  </c:chart>
  <c:spPr>
    <a:ln w="25400"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Comparison of Staffing against Other Expenditure</a:t>
            </a:r>
          </a:p>
        </c:rich>
      </c:tx>
      <c:layout>
        <c:manualLayout>
          <c:xMode val="edge"/>
          <c:yMode val="edge"/>
          <c:x val="0.12289548858902843"/>
          <c:y val="3.76296296296296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9775312412353143E-2"/>
          <c:y val="0.3248281481481482"/>
          <c:w val="0.94029914529914527"/>
          <c:h val="0.57144740740740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'Budget Dashboard SC'!$A$19</c:f>
              <c:strCache>
                <c:ptCount val="1"/>
                <c:pt idx="0">
                  <c:v>Staffing Expenditure: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SC'!$B$19:$G$19</c:f>
              <c:numCache>
                <c:formatCode>0.00%</c:formatCode>
                <c:ptCount val="6"/>
                <c:pt idx="0">
                  <c:v>0.78936587879101561</c:v>
                </c:pt>
                <c:pt idx="1">
                  <c:v>0.79891145469280123</c:v>
                </c:pt>
                <c:pt idx="2">
                  <c:v>0.81283859032016414</c:v>
                </c:pt>
                <c:pt idx="3">
                  <c:v>0.8116915167690546</c:v>
                </c:pt>
                <c:pt idx="4">
                  <c:v>0.81249427313415423</c:v>
                </c:pt>
                <c:pt idx="5">
                  <c:v>0.81167945354467785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9-4ED7-A70C-3F020E03245E}"/>
            </c:ext>
          </c:extLst>
        </c:ser>
        <c:ser>
          <c:idx val="1"/>
          <c:order val="1"/>
          <c:tx>
            <c:strRef>
              <c:f>'Budget Dashboard SC'!$A$20</c:f>
              <c:strCache>
                <c:ptCount val="1"/>
                <c:pt idx="0">
                  <c:v>All Other Expenditure: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SC'!$B$20:$G$20</c:f>
              <c:numCache>
                <c:formatCode>0.00%</c:formatCode>
                <c:ptCount val="6"/>
                <c:pt idx="0">
                  <c:v>0.21063412120898431</c:v>
                </c:pt>
                <c:pt idx="1">
                  <c:v>0.20108854530719897</c:v>
                </c:pt>
                <c:pt idx="2">
                  <c:v>0.18716140967983635</c:v>
                </c:pt>
                <c:pt idx="3">
                  <c:v>0.18830848323094532</c:v>
                </c:pt>
                <c:pt idx="4">
                  <c:v>0.18750572686584599</c:v>
                </c:pt>
                <c:pt idx="5">
                  <c:v>0.18832054645532209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9-4ED7-A70C-3F020E032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291604352"/>
        <c:axId val="291605888"/>
      </c:barChart>
      <c:catAx>
        <c:axId val="291604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1605888"/>
        <c:crosses val="autoZero"/>
        <c:auto val="1"/>
        <c:lblAlgn val="ctr"/>
        <c:lblOffset val="100"/>
        <c:noMultiLvlLbl val="0"/>
      </c:catAx>
      <c:valAx>
        <c:axId val="291605888"/>
        <c:scaling>
          <c:orientation val="minMax"/>
          <c:min val="0"/>
        </c:scaling>
        <c:delete val="1"/>
        <c:axPos val="l"/>
        <c:numFmt formatCode="0.00%" sourceLinked="1"/>
        <c:majorTickMark val="out"/>
        <c:minorTickMark val="none"/>
        <c:tickLblPos val="nextTo"/>
        <c:crossAx val="291604352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In</a:t>
            </a:r>
            <a:r>
              <a:rPr lang="en-GB" baseline="0"/>
              <a:t> Y</a:t>
            </a:r>
            <a:r>
              <a:rPr lang="en-GB"/>
              <a:t>ear Carry Forwards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SC'!$B$7:$G$7</c:f>
              <c:numCache>
                <c:formatCode>"£"#,##0</c:formatCode>
                <c:ptCount val="6"/>
                <c:pt idx="0">
                  <c:v>1084.4499999999534</c:v>
                </c:pt>
                <c:pt idx="1">
                  <c:v>-42132.080600000452</c:v>
                </c:pt>
                <c:pt idx="2">
                  <c:v>-24034.32081983448</c:v>
                </c:pt>
                <c:pt idx="3">
                  <c:v>27930.817022974137</c:v>
                </c:pt>
                <c:pt idx="4">
                  <c:v>76637.389263602905</c:v>
                </c:pt>
                <c:pt idx="5">
                  <c:v>104397.39430416189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E9C-4DDF-A996-04A2B9A1BF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766080"/>
        <c:axId val="292768000"/>
      </c:barChart>
      <c:catAx>
        <c:axId val="29276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GB" sz="1000" b="1" i="0" baseline="0">
                    <a:effectLst/>
                  </a:rPr>
                  <a:t>A negative figure demonstrates an underspend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292768000"/>
        <c:crosses val="autoZero"/>
        <c:auto val="1"/>
        <c:lblAlgn val="ctr"/>
        <c:lblOffset val="100"/>
        <c:noMultiLvlLbl val="0"/>
      </c:catAx>
      <c:valAx>
        <c:axId val="292768000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276608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Comparison of Staffing against Other Expenditure</a:t>
            </a:r>
          </a:p>
        </c:rich>
      </c:tx>
      <c:layout>
        <c:manualLayout>
          <c:xMode val="edge"/>
          <c:yMode val="edge"/>
          <c:x val="0.12289548858902843"/>
          <c:y val="3.76296296296296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9775312412353143E-2"/>
          <c:y val="0.3248281481481482"/>
          <c:w val="0.94029914529914527"/>
          <c:h val="0.57144740740740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'Budget Dashboard SA'!$A$19</c:f>
              <c:strCache>
                <c:ptCount val="1"/>
                <c:pt idx="0">
                  <c:v>Staffing Expenditure: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SA'!$B$19:$G$19</c:f>
              <c:numCache>
                <c:formatCode>0.00%</c:formatCode>
                <c:ptCount val="6"/>
                <c:pt idx="0">
                  <c:v>0.78936587879101561</c:v>
                </c:pt>
                <c:pt idx="1">
                  <c:v>0.79826682962277173</c:v>
                </c:pt>
                <c:pt idx="2">
                  <c:v>0.812526679749625</c:v>
                </c:pt>
                <c:pt idx="3">
                  <c:v>0.8116915167690546</c:v>
                </c:pt>
                <c:pt idx="4">
                  <c:v>0.81249427313415423</c:v>
                </c:pt>
                <c:pt idx="5">
                  <c:v>0.81167945354467785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1-4CB7-AB85-DF66B0682BA3}"/>
            </c:ext>
          </c:extLst>
        </c:ser>
        <c:ser>
          <c:idx val="1"/>
          <c:order val="1"/>
          <c:tx>
            <c:strRef>
              <c:f>'Budget Dashboard SA'!$A$20</c:f>
              <c:strCache>
                <c:ptCount val="1"/>
                <c:pt idx="0">
                  <c:v>All Other Expenditure: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SA'!$B$20:$G$20</c:f>
              <c:numCache>
                <c:formatCode>0.00%</c:formatCode>
                <c:ptCount val="6"/>
                <c:pt idx="0">
                  <c:v>0.21063412120898431</c:v>
                </c:pt>
                <c:pt idx="1">
                  <c:v>0.20173317037722832</c:v>
                </c:pt>
                <c:pt idx="2">
                  <c:v>0.18747332025037541</c:v>
                </c:pt>
                <c:pt idx="3">
                  <c:v>0.18830848323094532</c:v>
                </c:pt>
                <c:pt idx="4">
                  <c:v>0.18750572686584599</c:v>
                </c:pt>
                <c:pt idx="5">
                  <c:v>0.18832054645532209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1-4CB7-AB85-DF66B0682B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291604352"/>
        <c:axId val="291605888"/>
      </c:barChart>
      <c:catAx>
        <c:axId val="291604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1605888"/>
        <c:crosses val="autoZero"/>
        <c:auto val="1"/>
        <c:lblAlgn val="ctr"/>
        <c:lblOffset val="100"/>
        <c:noMultiLvlLbl val="0"/>
      </c:catAx>
      <c:valAx>
        <c:axId val="291605888"/>
        <c:scaling>
          <c:orientation val="minMax"/>
          <c:min val="0"/>
        </c:scaling>
        <c:delete val="1"/>
        <c:axPos val="l"/>
        <c:numFmt formatCode="0.00%" sourceLinked="1"/>
        <c:majorTickMark val="out"/>
        <c:minorTickMark val="none"/>
        <c:tickLblPos val="nextTo"/>
        <c:crossAx val="291604352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Pupils per FTE teacher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SC'!$B$10:$G$10</c:f>
              <c:numCache>
                <c:formatCode>0.00</c:formatCode>
                <c:ptCount val="6"/>
                <c:pt idx="0">
                  <c:v>24.563362309594066</c:v>
                </c:pt>
                <c:pt idx="1">
                  <c:v>28.856095497697154</c:v>
                </c:pt>
                <c:pt idx="2">
                  <c:v>29.2320706833349</c:v>
                </c:pt>
                <c:pt idx="3">
                  <c:v>29.420058276153775</c:v>
                </c:pt>
                <c:pt idx="4">
                  <c:v>29.326064479744339</c:v>
                </c:pt>
                <c:pt idx="5">
                  <c:v>29.514052072563214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D-4F47-8F1B-2C874D9C07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813440"/>
        <c:axId val="292688640"/>
      </c:barChart>
      <c:catAx>
        <c:axId val="29281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FTE excludes leadership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688640"/>
        <c:crosses val="autoZero"/>
        <c:auto val="1"/>
        <c:lblAlgn val="ctr"/>
        <c:lblOffset val="100"/>
        <c:noMultiLvlLbl val="0"/>
      </c:catAx>
      <c:valAx>
        <c:axId val="2926886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9281344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Pupils per FTE teacher inc Leadership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SC'!$B$11:$G$11</c:f>
              <c:numCache>
                <c:formatCode>0.00</c:formatCode>
                <c:ptCount val="6"/>
                <c:pt idx="0">
                  <c:v>22.749095206440654</c:v>
                </c:pt>
                <c:pt idx="1">
                  <c:v>26.376836497980928</c:v>
                </c:pt>
                <c:pt idx="2">
                  <c:v>26.720508634762439</c:v>
                </c:pt>
                <c:pt idx="3">
                  <c:v>26.892344703153192</c:v>
                </c:pt>
                <c:pt idx="4">
                  <c:v>26.806426668957815</c:v>
                </c:pt>
                <c:pt idx="5">
                  <c:v>26.978262737348572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2-49E2-9C33-E768A93606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721792"/>
        <c:axId val="292723712"/>
      </c:barChart>
      <c:catAx>
        <c:axId val="29272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FTE includes leadership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723712"/>
        <c:crosses val="autoZero"/>
        <c:auto val="1"/>
        <c:lblAlgn val="ctr"/>
        <c:lblOffset val="100"/>
        <c:noMultiLvlLbl val="0"/>
      </c:catAx>
      <c:valAx>
        <c:axId val="292723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92721792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 Year Income and Expenditure Per Pupil</a:t>
            </a:r>
          </a:p>
        </c:rich>
      </c:tx>
      <c:layout>
        <c:manualLayout>
          <c:xMode val="edge"/>
          <c:yMode val="edge"/>
          <c:x val="0.11528648541573813"/>
          <c:y val="3.32197916666666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3130771444267142E-2"/>
          <c:y val="0.26750173611111111"/>
          <c:w val="0.94029914529914527"/>
          <c:h val="0.53616979166666667"/>
        </c:manualLayout>
      </c:layout>
      <c:lineChart>
        <c:grouping val="stacked"/>
        <c:varyColors val="0"/>
        <c:ser>
          <c:idx val="0"/>
          <c:order val="0"/>
          <c:tx>
            <c:v>Expenditure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SC'!$B$16:$G$16</c:f>
              <c:numCache>
                <c:formatCode>"£"#,##0</c:formatCode>
                <c:ptCount val="6"/>
                <c:pt idx="0">
                  <c:v>4813.1386688311686</c:v>
                </c:pt>
                <c:pt idx="1">
                  <c:v>4864.5668058631909</c:v>
                </c:pt>
                <c:pt idx="2">
                  <c:v>4877.3038845119363</c:v>
                </c:pt>
                <c:pt idx="3">
                  <c:v>4984.5415780192916</c:v>
                </c:pt>
                <c:pt idx="4">
                  <c:v>5115.8342053927163</c:v>
                </c:pt>
                <c:pt idx="5">
                  <c:v>5206.0792453995455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4-4A1D-B044-6F8AFD4615CE}"/>
            </c:ext>
          </c:extLst>
        </c:ser>
        <c:ser>
          <c:idx val="1"/>
          <c:order val="1"/>
          <c:tx>
            <c:v>Income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SC'!$B$17:$G$17</c:f>
              <c:numCache>
                <c:formatCode>"£"#,##0</c:formatCode>
                <c:ptCount val="6"/>
                <c:pt idx="0">
                  <c:v>4809.6177272727273</c:v>
                </c:pt>
                <c:pt idx="1">
                  <c:v>5001.8048534201953</c:v>
                </c:pt>
                <c:pt idx="2">
                  <c:v>4954.5846588522409</c:v>
                </c:pt>
                <c:pt idx="3">
                  <c:v>4895.3057408851892</c:v>
                </c:pt>
                <c:pt idx="4">
                  <c:v>4870.2015474965528</c:v>
                </c:pt>
                <c:pt idx="5">
                  <c:v>4873.6034673608128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4-4A1D-B044-6F8AFD4615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2438400"/>
        <c:axId val="292439936"/>
      </c:lineChart>
      <c:catAx>
        <c:axId val="292438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2439936"/>
        <c:crosses val="autoZero"/>
        <c:auto val="1"/>
        <c:lblAlgn val="ctr"/>
        <c:lblOffset val="100"/>
        <c:noMultiLvlLbl val="0"/>
      </c:catAx>
      <c:valAx>
        <c:axId val="292439936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2438400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on Roll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Pupil Numbers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SC'!$B$14:$G$14</c:f>
              <c:numCache>
                <c:formatCode>#,##0.00</c:formatCode>
                <c:ptCount val="6"/>
                <c:pt idx="0">
                  <c:v>308</c:v>
                </c:pt>
                <c:pt idx="1">
                  <c:v>307</c:v>
                </c:pt>
                <c:pt idx="2">
                  <c:v>311</c:v>
                </c:pt>
                <c:pt idx="3">
                  <c:v>313</c:v>
                </c:pt>
                <c:pt idx="4">
                  <c:v>312</c:v>
                </c:pt>
                <c:pt idx="5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8-4F66-A935-8DFC2B14DA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473472"/>
        <c:axId val="292483840"/>
      </c:barChart>
      <c:catAx>
        <c:axId val="292473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NoR excludes Nursery and Post 16 Sectors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483840"/>
        <c:crosses val="autoZero"/>
        <c:auto val="1"/>
        <c:lblAlgn val="ctr"/>
        <c:lblOffset val="100"/>
        <c:noMultiLvlLbl val="0"/>
      </c:catAx>
      <c:valAx>
        <c:axId val="29248384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292473472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on Roll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Pupil Numbers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SC'!$B$2:$G$2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SC'!$B$15:$G$15</c:f>
              <c:numCache>
                <c:formatCode>#,##0.00</c:formatCode>
                <c:ptCount val="6"/>
                <c:pt idx="0">
                  <c:v>308</c:v>
                </c:pt>
                <c:pt idx="1">
                  <c:v>307</c:v>
                </c:pt>
                <c:pt idx="2">
                  <c:v>311</c:v>
                </c:pt>
                <c:pt idx="3">
                  <c:v>313</c:v>
                </c:pt>
                <c:pt idx="4">
                  <c:v>312</c:v>
                </c:pt>
                <c:pt idx="5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1-4697-B47E-AD9812BFF9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508800"/>
        <c:axId val="292510720"/>
      </c:barChart>
      <c:catAx>
        <c:axId val="29250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NoR including Nursery and Post 16 Sectors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510720"/>
        <c:crosses val="autoZero"/>
        <c:auto val="1"/>
        <c:lblAlgn val="ctr"/>
        <c:lblOffset val="100"/>
        <c:noMultiLvlLbl val="0"/>
      </c:catAx>
      <c:valAx>
        <c:axId val="2925107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29250880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In</a:t>
            </a:r>
            <a:r>
              <a:rPr lang="en-GB" baseline="0"/>
              <a:t> Y</a:t>
            </a:r>
            <a:r>
              <a:rPr lang="en-GB"/>
              <a:t>ear Carry Forwards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SA'!$B$7:$G$7</c:f>
              <c:numCache>
                <c:formatCode>"£"#,##0</c:formatCode>
                <c:ptCount val="6"/>
                <c:pt idx="0">
                  <c:v>1084.4499999999534</c:v>
                </c:pt>
                <c:pt idx="1">
                  <c:v>-47278.295600000303</c:v>
                </c:pt>
                <c:pt idx="2">
                  <c:v>-26771.399243739201</c:v>
                </c:pt>
                <c:pt idx="3">
                  <c:v>27930.817022974137</c:v>
                </c:pt>
                <c:pt idx="4">
                  <c:v>76637.389263602905</c:v>
                </c:pt>
                <c:pt idx="5">
                  <c:v>104397.39430416189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54F-4CA3-959A-48D1C4A568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766080"/>
        <c:axId val="292768000"/>
      </c:barChart>
      <c:catAx>
        <c:axId val="29276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GB" sz="1000" b="1" i="0" baseline="0">
                    <a:effectLst/>
                  </a:rPr>
                  <a:t>A negative figure demonstrates an underspend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292768000"/>
        <c:crosses val="autoZero"/>
        <c:auto val="1"/>
        <c:lblAlgn val="ctr"/>
        <c:lblOffset val="100"/>
        <c:noMultiLvlLbl val="0"/>
      </c:catAx>
      <c:valAx>
        <c:axId val="292768000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276608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Pupils per FTE teacher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SA'!$B$10:$G$10</c:f>
              <c:numCache>
                <c:formatCode>0.00</c:formatCode>
                <c:ptCount val="6"/>
                <c:pt idx="0">
                  <c:v>24.563362309594066</c:v>
                </c:pt>
                <c:pt idx="1">
                  <c:v>28.856095497697154</c:v>
                </c:pt>
                <c:pt idx="2">
                  <c:v>29.2320706833349</c:v>
                </c:pt>
                <c:pt idx="3">
                  <c:v>29.420058276153775</c:v>
                </c:pt>
                <c:pt idx="4">
                  <c:v>29.326064479744339</c:v>
                </c:pt>
                <c:pt idx="5">
                  <c:v>29.514052072563214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2-477A-AC3F-0A9E65837D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813440"/>
        <c:axId val="292688640"/>
      </c:barChart>
      <c:catAx>
        <c:axId val="29281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FTE excludes leadership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688640"/>
        <c:crosses val="autoZero"/>
        <c:auto val="1"/>
        <c:lblAlgn val="ctr"/>
        <c:lblOffset val="100"/>
        <c:noMultiLvlLbl val="0"/>
      </c:catAx>
      <c:valAx>
        <c:axId val="2926886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9281344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Pupils per FTE teacher inc Leadership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SA'!$B$11:$G$11</c:f>
              <c:numCache>
                <c:formatCode>0.00</c:formatCode>
                <c:ptCount val="6"/>
                <c:pt idx="0">
                  <c:v>22.749095206440654</c:v>
                </c:pt>
                <c:pt idx="1">
                  <c:v>26.376836497980928</c:v>
                </c:pt>
                <c:pt idx="2">
                  <c:v>26.720508634762439</c:v>
                </c:pt>
                <c:pt idx="3">
                  <c:v>26.892344703153192</c:v>
                </c:pt>
                <c:pt idx="4">
                  <c:v>26.806426668957815</c:v>
                </c:pt>
                <c:pt idx="5">
                  <c:v>26.978262737348572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B-445B-AAA4-A33476D0B2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721792"/>
        <c:axId val="292723712"/>
      </c:barChart>
      <c:catAx>
        <c:axId val="29272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FTE includes leadership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723712"/>
        <c:crosses val="autoZero"/>
        <c:auto val="1"/>
        <c:lblAlgn val="ctr"/>
        <c:lblOffset val="100"/>
        <c:noMultiLvlLbl val="0"/>
      </c:catAx>
      <c:valAx>
        <c:axId val="292723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92721792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 Year Income and Expenditure Per Pupil</a:t>
            </a:r>
          </a:p>
        </c:rich>
      </c:tx>
      <c:layout>
        <c:manualLayout>
          <c:xMode val="edge"/>
          <c:yMode val="edge"/>
          <c:x val="0.11528648541573813"/>
          <c:y val="3.32197916666666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3130771444267142E-2"/>
          <c:y val="0.26750173611111111"/>
          <c:w val="0.94029914529914527"/>
          <c:h val="0.53616979166666667"/>
        </c:manualLayout>
      </c:layout>
      <c:lineChart>
        <c:grouping val="stacked"/>
        <c:varyColors val="0"/>
        <c:ser>
          <c:idx val="0"/>
          <c:order val="0"/>
          <c:tx>
            <c:v>Expenditure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SA'!$B$16:$G$16</c:f>
              <c:numCache>
                <c:formatCode>"£"#,##0</c:formatCode>
                <c:ptCount val="6"/>
                <c:pt idx="0">
                  <c:v>4813.1386688311686</c:v>
                </c:pt>
                <c:pt idx="1">
                  <c:v>4847.8038905537451</c:v>
                </c:pt>
                <c:pt idx="2">
                  <c:v>4868.5029892582234</c:v>
                </c:pt>
                <c:pt idx="3">
                  <c:v>4984.5415780192916</c:v>
                </c:pt>
                <c:pt idx="4">
                  <c:v>5115.8342053927163</c:v>
                </c:pt>
                <c:pt idx="5">
                  <c:v>5206.0792453995455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B-4F79-BD4C-8AA4E936BE26}"/>
            </c:ext>
          </c:extLst>
        </c:ser>
        <c:ser>
          <c:idx val="1"/>
          <c:order val="1"/>
          <c:tx>
            <c:v>Income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SA'!$B$17:$G$17</c:f>
              <c:numCache>
                <c:formatCode>"£"#,##0</c:formatCode>
                <c:ptCount val="6"/>
                <c:pt idx="0">
                  <c:v>4809.6177272727273</c:v>
                </c:pt>
                <c:pt idx="1">
                  <c:v>5001.8048534201953</c:v>
                </c:pt>
                <c:pt idx="2">
                  <c:v>4954.5846588522409</c:v>
                </c:pt>
                <c:pt idx="3">
                  <c:v>4895.3057408851892</c:v>
                </c:pt>
                <c:pt idx="4">
                  <c:v>4870.2015474965528</c:v>
                </c:pt>
                <c:pt idx="5">
                  <c:v>4873.6034673608128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B-4F79-BD4C-8AA4E936BE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2438400"/>
        <c:axId val="292439936"/>
      </c:lineChart>
      <c:catAx>
        <c:axId val="292438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2439936"/>
        <c:crosses val="autoZero"/>
        <c:auto val="1"/>
        <c:lblAlgn val="ctr"/>
        <c:lblOffset val="100"/>
        <c:noMultiLvlLbl val="0"/>
      </c:catAx>
      <c:valAx>
        <c:axId val="292439936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2438400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on Roll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Pupil Numbers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SA'!$B$14:$G$14</c:f>
              <c:numCache>
                <c:formatCode>#,##0.00</c:formatCode>
                <c:ptCount val="6"/>
                <c:pt idx="0">
                  <c:v>308</c:v>
                </c:pt>
                <c:pt idx="1">
                  <c:v>307</c:v>
                </c:pt>
                <c:pt idx="2">
                  <c:v>311</c:v>
                </c:pt>
                <c:pt idx="3">
                  <c:v>313</c:v>
                </c:pt>
                <c:pt idx="4">
                  <c:v>312</c:v>
                </c:pt>
                <c:pt idx="5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E-41E9-A803-DEA47F2BC9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473472"/>
        <c:axId val="292483840"/>
      </c:barChart>
      <c:catAx>
        <c:axId val="292473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NoR excludes Nursery and Post 16 Sectors</a:t>
                </a:r>
                <a:endParaRPr lang="en-GB" sz="1000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483840"/>
        <c:crosses val="autoZero"/>
        <c:auto val="1"/>
        <c:lblAlgn val="ctr"/>
        <c:lblOffset val="100"/>
        <c:noMultiLvlLbl val="0"/>
      </c:catAx>
      <c:valAx>
        <c:axId val="29248384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292473472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on Roll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Pupil Numbers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SA'!$B$2:$G$2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SA'!$B$15:$G$15</c:f>
              <c:numCache>
                <c:formatCode>#,##0.00</c:formatCode>
                <c:ptCount val="6"/>
                <c:pt idx="0">
                  <c:v>308</c:v>
                </c:pt>
                <c:pt idx="1">
                  <c:v>307</c:v>
                </c:pt>
                <c:pt idx="2">
                  <c:v>311</c:v>
                </c:pt>
                <c:pt idx="3">
                  <c:v>313</c:v>
                </c:pt>
                <c:pt idx="4">
                  <c:v>312</c:v>
                </c:pt>
                <c:pt idx="5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B-4EF8-91FB-B0360A3238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508800"/>
        <c:axId val="292510720"/>
      </c:barChart>
      <c:catAx>
        <c:axId val="29250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1" i="0" u="none" strike="noStrike" baseline="0">
                    <a:effectLst/>
                  </a:rPr>
                  <a:t>NoR including Nursery and Post 16 Sectors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92510720"/>
        <c:crosses val="autoZero"/>
        <c:auto val="1"/>
        <c:lblAlgn val="ctr"/>
        <c:lblOffset val="100"/>
        <c:noMultiLvlLbl val="0"/>
      </c:catAx>
      <c:valAx>
        <c:axId val="2925107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292508800"/>
        <c:crosses val="autoZero"/>
        <c:crossBetween val="between"/>
      </c:valAx>
    </c:plotArea>
    <c:plotVisOnly val="0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Cumulative Carry Forwards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5281521596518135E-2"/>
          <c:y val="0.17627881944444446"/>
          <c:w val="0.94943695680696372"/>
          <c:h val="0.610922569444444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 Dashboard SB'!$B$2:$G$2</c:f>
              <c:strCache>
                <c:ptCount val="6"/>
                <c:pt idx="0">
                  <c:v>2021/22</c:v>
                </c:pt>
                <c:pt idx="1">
                  <c:v>2022/23</c:v>
                </c:pt>
                <c:pt idx="2">
                  <c:v>2023/24</c:v>
                </c:pt>
                <c:pt idx="3">
                  <c:v>2024/25</c:v>
                </c:pt>
                <c:pt idx="4">
                  <c:v>2025/26</c:v>
                </c:pt>
                <c:pt idx="5">
                  <c:v>2026/27</c:v>
                </c:pt>
              </c:strCache>
            </c:strRef>
          </c:cat>
          <c:val>
            <c:numRef>
              <c:f>'Budget Dashboard SB'!$B$6:$G$6</c:f>
              <c:numCache>
                <c:formatCode>"£"#,##0</c:formatCode>
                <c:ptCount val="6"/>
                <c:pt idx="0">
                  <c:v>-61795.550000000047</c:v>
                </c:pt>
                <c:pt idx="1">
                  <c:v>-103927.6306000005</c:v>
                </c:pt>
                <c:pt idx="2">
                  <c:v>-124130.04162636818</c:v>
                </c:pt>
                <c:pt idx="3">
                  <c:v>-89197.730739394203</c:v>
                </c:pt>
                <c:pt idx="4">
                  <c:v>-5113.1071073301136</c:v>
                </c:pt>
                <c:pt idx="5">
                  <c:v>112807.32436786196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50E7-49E2-A95D-BF5C14DC9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1584256"/>
        <c:axId val="291590528"/>
      </c:barChart>
      <c:catAx>
        <c:axId val="29158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</a:t>
                </a:r>
                <a:r>
                  <a:rPr lang="en-GB" baseline="0"/>
                  <a:t> negative figure demonstrates an underspend</a:t>
                </a:r>
                <a:endParaRPr lang="en-GB"/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291590528"/>
        <c:crosses val="autoZero"/>
        <c:auto val="1"/>
        <c:lblAlgn val="ctr"/>
        <c:lblOffset val="100"/>
        <c:noMultiLvlLbl val="0"/>
      </c:catAx>
      <c:valAx>
        <c:axId val="291590528"/>
        <c:scaling>
          <c:orientation val="minMax"/>
        </c:scaling>
        <c:delete val="1"/>
        <c:axPos val="l"/>
        <c:numFmt formatCode="&quot;£&quot;#,##0" sourceLinked="1"/>
        <c:majorTickMark val="none"/>
        <c:minorTickMark val="none"/>
        <c:tickLblPos val="nextTo"/>
        <c:crossAx val="291584256"/>
        <c:crosses val="autoZero"/>
        <c:crossBetween val="between"/>
      </c:valAx>
    </c:plotArea>
    <c:plotVisOnly val="0"/>
    <c:dispBlanksAs val="gap"/>
    <c:showDLblsOverMax val="0"/>
  </c:chart>
  <c:spPr>
    <a:ln w="25400"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22</xdr:row>
      <xdr:rowOff>161924</xdr:rowOff>
    </xdr:from>
    <xdr:to>
      <xdr:col>6</xdr:col>
      <xdr:colOff>515624</xdr:colOff>
      <xdr:row>40</xdr:row>
      <xdr:rowOff>127274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42</xdr:row>
      <xdr:rowOff>14287</xdr:rowOff>
    </xdr:from>
    <xdr:to>
      <xdr:col>6</xdr:col>
      <xdr:colOff>506100</xdr:colOff>
      <xdr:row>59</xdr:row>
      <xdr:rowOff>141562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95249</xdr:colOff>
      <xdr:row>22</xdr:row>
      <xdr:rowOff>152399</xdr:rowOff>
    </xdr:from>
    <xdr:to>
      <xdr:col>16</xdr:col>
      <xdr:colOff>334649</xdr:colOff>
      <xdr:row>40</xdr:row>
      <xdr:rowOff>117749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219075</xdr:colOff>
      <xdr:row>60</xdr:row>
      <xdr:rowOff>142875</xdr:rowOff>
    </xdr:from>
    <xdr:to>
      <xdr:col>6</xdr:col>
      <xdr:colOff>506100</xdr:colOff>
      <xdr:row>78</xdr:row>
      <xdr:rowOff>108225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95250</xdr:colOff>
      <xdr:row>61</xdr:row>
      <xdr:rowOff>0</xdr:rowOff>
    </xdr:from>
    <xdr:to>
      <xdr:col>16</xdr:col>
      <xdr:colOff>371475</xdr:colOff>
      <xdr:row>78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104776</xdr:colOff>
      <xdr:row>42</xdr:row>
      <xdr:rowOff>28575</xdr:rowOff>
    </xdr:from>
    <xdr:to>
      <xdr:col>16</xdr:col>
      <xdr:colOff>352426</xdr:colOff>
      <xdr:row>59</xdr:row>
      <xdr:rowOff>155850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228600</xdr:colOff>
      <xdr:row>80</xdr:row>
      <xdr:rowOff>0</xdr:rowOff>
    </xdr:from>
    <xdr:to>
      <xdr:col>6</xdr:col>
      <xdr:colOff>515625</xdr:colOff>
      <xdr:row>97</xdr:row>
      <xdr:rowOff>127275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76200</xdr:colOff>
      <xdr:row>58</xdr:row>
      <xdr:rowOff>9525</xdr:rowOff>
    </xdr:from>
    <xdr:to>
      <xdr:col>15</xdr:col>
      <xdr:colOff>38100</xdr:colOff>
      <xdr:row>59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99760" y="10616565"/>
          <a:ext cx="3710940" cy="2305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GB" sz="1000" b="1"/>
        </a:p>
      </xdr:txBody>
    </xdr:sp>
    <xdr:clientData/>
  </xdr:twoCellAnchor>
  <xdr:twoCellAnchor>
    <xdr:from>
      <xdr:col>7</xdr:col>
      <xdr:colOff>76201</xdr:colOff>
      <xdr:row>79</xdr:row>
      <xdr:rowOff>142875</xdr:rowOff>
    </xdr:from>
    <xdr:to>
      <xdr:col>16</xdr:col>
      <xdr:colOff>381000</xdr:colOff>
      <xdr:row>97</xdr:row>
      <xdr:rowOff>117750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22</xdr:row>
      <xdr:rowOff>161924</xdr:rowOff>
    </xdr:from>
    <xdr:to>
      <xdr:col>6</xdr:col>
      <xdr:colOff>515624</xdr:colOff>
      <xdr:row>40</xdr:row>
      <xdr:rowOff>127274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42</xdr:row>
      <xdr:rowOff>14287</xdr:rowOff>
    </xdr:from>
    <xdr:to>
      <xdr:col>6</xdr:col>
      <xdr:colOff>506100</xdr:colOff>
      <xdr:row>59</xdr:row>
      <xdr:rowOff>141562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95249</xdr:colOff>
      <xdr:row>22</xdr:row>
      <xdr:rowOff>152399</xdr:rowOff>
    </xdr:from>
    <xdr:to>
      <xdr:col>16</xdr:col>
      <xdr:colOff>334649</xdr:colOff>
      <xdr:row>40</xdr:row>
      <xdr:rowOff>117749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219075</xdr:colOff>
      <xdr:row>60</xdr:row>
      <xdr:rowOff>142875</xdr:rowOff>
    </xdr:from>
    <xdr:to>
      <xdr:col>6</xdr:col>
      <xdr:colOff>506100</xdr:colOff>
      <xdr:row>78</xdr:row>
      <xdr:rowOff>108225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95250</xdr:colOff>
      <xdr:row>61</xdr:row>
      <xdr:rowOff>0</xdr:rowOff>
    </xdr:from>
    <xdr:to>
      <xdr:col>16</xdr:col>
      <xdr:colOff>371475</xdr:colOff>
      <xdr:row>78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104776</xdr:colOff>
      <xdr:row>42</xdr:row>
      <xdr:rowOff>28575</xdr:rowOff>
    </xdr:from>
    <xdr:to>
      <xdr:col>16</xdr:col>
      <xdr:colOff>352426</xdr:colOff>
      <xdr:row>59</xdr:row>
      <xdr:rowOff>155850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228600</xdr:colOff>
      <xdr:row>80</xdr:row>
      <xdr:rowOff>0</xdr:rowOff>
    </xdr:from>
    <xdr:to>
      <xdr:col>6</xdr:col>
      <xdr:colOff>515625</xdr:colOff>
      <xdr:row>97</xdr:row>
      <xdr:rowOff>127275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76200</xdr:colOff>
      <xdr:row>58</xdr:row>
      <xdr:rowOff>9525</xdr:rowOff>
    </xdr:from>
    <xdr:to>
      <xdr:col>15</xdr:col>
      <xdr:colOff>38100</xdr:colOff>
      <xdr:row>59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99760" y="10616565"/>
          <a:ext cx="3710940" cy="2305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GB" sz="1000" b="1"/>
        </a:p>
      </xdr:txBody>
    </xdr:sp>
    <xdr:clientData/>
  </xdr:twoCellAnchor>
  <xdr:twoCellAnchor>
    <xdr:from>
      <xdr:col>7</xdr:col>
      <xdr:colOff>76201</xdr:colOff>
      <xdr:row>79</xdr:row>
      <xdr:rowOff>142875</xdr:rowOff>
    </xdr:from>
    <xdr:to>
      <xdr:col>16</xdr:col>
      <xdr:colOff>381000</xdr:colOff>
      <xdr:row>97</xdr:row>
      <xdr:rowOff>117750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22</xdr:row>
      <xdr:rowOff>161924</xdr:rowOff>
    </xdr:from>
    <xdr:to>
      <xdr:col>6</xdr:col>
      <xdr:colOff>515624</xdr:colOff>
      <xdr:row>40</xdr:row>
      <xdr:rowOff>127274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42</xdr:row>
      <xdr:rowOff>14287</xdr:rowOff>
    </xdr:from>
    <xdr:to>
      <xdr:col>6</xdr:col>
      <xdr:colOff>506100</xdr:colOff>
      <xdr:row>59</xdr:row>
      <xdr:rowOff>141562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95249</xdr:colOff>
      <xdr:row>22</xdr:row>
      <xdr:rowOff>152399</xdr:rowOff>
    </xdr:from>
    <xdr:to>
      <xdr:col>16</xdr:col>
      <xdr:colOff>334649</xdr:colOff>
      <xdr:row>40</xdr:row>
      <xdr:rowOff>117749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219075</xdr:colOff>
      <xdr:row>60</xdr:row>
      <xdr:rowOff>142875</xdr:rowOff>
    </xdr:from>
    <xdr:to>
      <xdr:col>6</xdr:col>
      <xdr:colOff>506100</xdr:colOff>
      <xdr:row>78</xdr:row>
      <xdr:rowOff>108225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95250</xdr:colOff>
      <xdr:row>61</xdr:row>
      <xdr:rowOff>0</xdr:rowOff>
    </xdr:from>
    <xdr:to>
      <xdr:col>16</xdr:col>
      <xdr:colOff>371475</xdr:colOff>
      <xdr:row>78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104776</xdr:colOff>
      <xdr:row>42</xdr:row>
      <xdr:rowOff>28575</xdr:rowOff>
    </xdr:from>
    <xdr:to>
      <xdr:col>16</xdr:col>
      <xdr:colOff>352426</xdr:colOff>
      <xdr:row>59</xdr:row>
      <xdr:rowOff>155850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228600</xdr:colOff>
      <xdr:row>80</xdr:row>
      <xdr:rowOff>0</xdr:rowOff>
    </xdr:from>
    <xdr:to>
      <xdr:col>6</xdr:col>
      <xdr:colOff>515625</xdr:colOff>
      <xdr:row>97</xdr:row>
      <xdr:rowOff>127275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76200</xdr:colOff>
      <xdr:row>58</xdr:row>
      <xdr:rowOff>9525</xdr:rowOff>
    </xdr:from>
    <xdr:to>
      <xdr:col>15</xdr:col>
      <xdr:colOff>38100</xdr:colOff>
      <xdr:row>59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99760" y="10616565"/>
          <a:ext cx="3710940" cy="2305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GB" sz="1000" b="1"/>
        </a:p>
      </xdr:txBody>
    </xdr:sp>
    <xdr:clientData/>
  </xdr:twoCellAnchor>
  <xdr:twoCellAnchor>
    <xdr:from>
      <xdr:col>7</xdr:col>
      <xdr:colOff>76201</xdr:colOff>
      <xdr:row>79</xdr:row>
      <xdr:rowOff>142875</xdr:rowOff>
    </xdr:from>
    <xdr:to>
      <xdr:col>16</xdr:col>
      <xdr:colOff>381000</xdr:colOff>
      <xdr:row>97</xdr:row>
      <xdr:rowOff>117750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Scenario%20A%20Current%20MTFP%202022-23%2003-05-22(180534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efexec\vol1\CTO\GROUPS\Finance-New%20IMP%20Structure\Children's\Schools\Shared%20Spreadsheets\Budget%20Shares\APT%20Jan%2022\APT%20Submitted%20Final%20Version\202223_P1_APT_925_Lincolnshire%20V2%20Final%20Vers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colnshire.gov.uk\folderredir$\Desktop\adam.morton\Desktop\Blank%20Pla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cenario%20B%20Current%20MTFP%20plus%20SG%2032.5hrs%20TA2%2075%25%20from%20PP%20FSM%202022-23%2003-05-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Scenario%20C%20Current%20MTFP%20plus%20SG%2032.5hrs%20TA2%2075%25%20from%20PP%20FSM%201-6-22%20to%2031-8-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 Dashboard"/>
      <sheetName val="Combined Dashboard"/>
      <sheetName val="ICFP Metrics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Covid Grants"/>
      <sheetName val="9 - Salary Scales"/>
      <sheetName val="Validation"/>
      <sheetName val="Commentary"/>
      <sheetName val="Budget Excelerator"/>
    </sheetNames>
    <sheetDataSet>
      <sheetData sheetId="0"/>
      <sheetData sheetId="1"/>
      <sheetData sheetId="2"/>
      <sheetData sheetId="3">
        <row r="3">
          <cell r="B3" t="str">
            <v>2021/22</v>
          </cell>
          <cell r="C3" t="str">
            <v>2022/23</v>
          </cell>
          <cell r="D3" t="str">
            <v>2023/24</v>
          </cell>
          <cell r="E3" t="str">
            <v>2024/25</v>
          </cell>
          <cell r="F3" t="str">
            <v>2025/26</v>
          </cell>
          <cell r="G3" t="str">
            <v>2026/27</v>
          </cell>
        </row>
        <row r="5">
          <cell r="B5">
            <v>308</v>
          </cell>
          <cell r="C5">
            <v>307</v>
          </cell>
          <cell r="D5">
            <v>311</v>
          </cell>
          <cell r="E5">
            <v>313</v>
          </cell>
          <cell r="F5">
            <v>312</v>
          </cell>
          <cell r="G5">
            <v>314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4">
          <cell r="J14">
            <v>44699</v>
          </cell>
        </row>
        <row r="15">
          <cell r="B15">
            <v>-62880</v>
          </cell>
          <cell r="C15">
            <v>-61795.550000000047</v>
          </cell>
        </row>
        <row r="19">
          <cell r="B19">
            <v>1332064</v>
          </cell>
          <cell r="C19">
            <v>1365007</v>
          </cell>
          <cell r="D19">
            <v>1387569.4489030468</v>
          </cell>
          <cell r="E19">
            <v>1402141.5648970641</v>
          </cell>
          <cell r="F19">
            <v>1404489.8256189246</v>
          </cell>
          <cell r="G19">
            <v>1419229.5008312953</v>
          </cell>
        </row>
        <row r="21">
          <cell r="B21">
            <v>1394944</v>
          </cell>
          <cell r="C21">
            <v>1426802.55</v>
          </cell>
          <cell r="D21">
            <v>1496643.2945030471</v>
          </cell>
          <cell r="E21">
            <v>1537986.8097408037</v>
          </cell>
          <cell r="F21">
            <v>1512404.25343969</v>
          </cell>
          <cell r="G21">
            <v>1450506.5393884578</v>
          </cell>
        </row>
        <row r="37">
          <cell r="B37">
            <v>-149298.26</v>
          </cell>
          <cell r="C37">
            <v>-170547.09</v>
          </cell>
          <cell r="D37">
            <v>-153306.38</v>
          </cell>
          <cell r="E37">
            <v>-130089.132</v>
          </cell>
          <cell r="F37">
            <v>-115013.05720000001</v>
          </cell>
          <cell r="G37">
            <v>-111081.98792000001</v>
          </cell>
        </row>
        <row r="43">
          <cell r="B43">
            <v>739386.8</v>
          </cell>
          <cell r="C43">
            <v>752382</v>
          </cell>
          <cell r="D43">
            <v>792564.9575163268</v>
          </cell>
          <cell r="E43">
            <v>816157.19380327058</v>
          </cell>
          <cell r="F43">
            <v>837341.38388911402</v>
          </cell>
          <cell r="G43">
            <v>857892.47055923159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B45">
            <v>262937.12</v>
          </cell>
          <cell r="C45">
            <v>279009</v>
          </cell>
          <cell r="D45">
            <v>281814.10627112386</v>
          </cell>
          <cell r="E45">
            <v>291093.51535482961</v>
          </cell>
          <cell r="F45">
            <v>297244.93614752684</v>
          </cell>
          <cell r="G45">
            <v>303521.79742322682</v>
          </cell>
        </row>
        <row r="46">
          <cell r="B46">
            <v>52028.310000000005</v>
          </cell>
          <cell r="C46">
            <v>48490</v>
          </cell>
          <cell r="D46">
            <v>49434.167822477233</v>
          </cell>
          <cell r="E46">
            <v>50450.242178926783</v>
          </cell>
          <cell r="F46">
            <v>51486.638022505314</v>
          </cell>
          <cell r="G46">
            <v>52543.761782955415</v>
          </cell>
        </row>
        <row r="47">
          <cell r="B47">
            <v>86671.35</v>
          </cell>
          <cell r="C47">
            <v>91091</v>
          </cell>
          <cell r="D47">
            <v>90203.090383290924</v>
          </cell>
          <cell r="E47">
            <v>92090.203684107808</v>
          </cell>
          <cell r="F47">
            <v>94015.043549438706</v>
          </cell>
          <cell r="G47">
            <v>95978.365397326808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50">
          <cell r="B50">
            <v>5092.7</v>
          </cell>
          <cell r="C50">
            <v>4970.0600000000004</v>
          </cell>
          <cell r="D50">
            <v>4999.297747031359</v>
          </cell>
          <cell r="E50">
            <v>5081.596116467791</v>
          </cell>
          <cell r="F50">
            <v>5193.2349294801579</v>
          </cell>
          <cell r="G50">
            <v>5303.1582325761237</v>
          </cell>
        </row>
        <row r="51">
          <cell r="B51">
            <v>4504.0200000000004</v>
          </cell>
          <cell r="C51">
            <v>4000</v>
          </cell>
          <cell r="D51">
            <v>2500</v>
          </cell>
          <cell r="E51">
            <v>5000</v>
          </cell>
          <cell r="F51">
            <v>2500</v>
          </cell>
          <cell r="G51">
            <v>2500</v>
          </cell>
        </row>
        <row r="52">
          <cell r="B52">
            <v>9897.01</v>
          </cell>
          <cell r="C52">
            <v>15282</v>
          </cell>
          <cell r="D52">
            <v>15587.64</v>
          </cell>
          <cell r="E52">
            <v>15899.3928</v>
          </cell>
          <cell r="F52">
            <v>16217.380655999999</v>
          </cell>
          <cell r="G52">
            <v>16541.728269119998</v>
          </cell>
        </row>
        <row r="53">
          <cell r="B53">
            <v>5342.43</v>
          </cell>
          <cell r="C53">
            <v>5502.7029000000002</v>
          </cell>
          <cell r="D53">
            <v>5667.7839870000007</v>
          </cell>
          <cell r="E53">
            <v>5837.8175066100011</v>
          </cell>
          <cell r="F53">
            <v>6012.9520318083014</v>
          </cell>
          <cell r="G53">
            <v>6193.3405927625508</v>
          </cell>
        </row>
        <row r="54">
          <cell r="B54">
            <v>23922.43</v>
          </cell>
          <cell r="C54">
            <v>15000</v>
          </cell>
          <cell r="D54">
            <v>12000</v>
          </cell>
          <cell r="E54">
            <v>12000</v>
          </cell>
          <cell r="F54">
            <v>12000</v>
          </cell>
          <cell r="G54">
            <v>12000</v>
          </cell>
        </row>
        <row r="55">
          <cell r="B55">
            <v>3051.74</v>
          </cell>
          <cell r="C55">
            <v>3300</v>
          </cell>
          <cell r="D55">
            <v>3333</v>
          </cell>
          <cell r="E55">
            <v>3366.33</v>
          </cell>
          <cell r="F55">
            <v>3399.9933000000001</v>
          </cell>
          <cell r="G55">
            <v>3433.9932330000001</v>
          </cell>
        </row>
        <row r="56">
          <cell r="B56">
            <v>3736.8</v>
          </cell>
          <cell r="C56">
            <v>14296</v>
          </cell>
          <cell r="D56">
            <v>14642</v>
          </cell>
          <cell r="E56">
            <v>15079.04</v>
          </cell>
          <cell r="F56">
            <v>15529.1468</v>
          </cell>
          <cell r="G56">
            <v>15992.711515999999</v>
          </cell>
        </row>
        <row r="57">
          <cell r="B57">
            <v>5018.84</v>
          </cell>
          <cell r="C57">
            <v>5520.7240000000002</v>
          </cell>
          <cell r="D57">
            <v>5796.7602000000006</v>
          </cell>
          <cell r="E57">
            <v>6086.598210000001</v>
          </cell>
          <cell r="F57">
            <v>6390.9281205000016</v>
          </cell>
          <cell r="G57">
            <v>6710.4745265250021</v>
          </cell>
        </row>
        <row r="58">
          <cell r="B58">
            <v>13037.39</v>
          </cell>
          <cell r="C58">
            <v>19731.4555</v>
          </cell>
          <cell r="D58">
            <v>23134.098050000001</v>
          </cell>
          <cell r="E58">
            <v>25447.507855000003</v>
          </cell>
          <cell r="F58">
            <v>27992.258640500004</v>
          </cell>
          <cell r="G58">
            <v>30791.484504550004</v>
          </cell>
        </row>
        <row r="59">
          <cell r="B59">
            <v>26880</v>
          </cell>
          <cell r="C59">
            <v>26880</v>
          </cell>
          <cell r="D59">
            <v>26880</v>
          </cell>
          <cell r="E59">
            <v>26880</v>
          </cell>
          <cell r="F59">
            <v>26880</v>
          </cell>
          <cell r="G59">
            <v>26880</v>
          </cell>
        </row>
        <row r="60">
          <cell r="B60">
            <v>9334.61</v>
          </cell>
          <cell r="C60">
            <v>5575.5969999999998</v>
          </cell>
          <cell r="D60">
            <v>5804.8768500000006</v>
          </cell>
          <cell r="E60">
            <v>6044.6306924999999</v>
          </cell>
          <cell r="F60">
            <v>6295.3624271250001</v>
          </cell>
          <cell r="G60">
            <v>6557.6007524812503</v>
          </cell>
        </row>
        <row r="61">
          <cell r="B61">
            <v>49335.340000000004</v>
          </cell>
          <cell r="C61">
            <v>51700</v>
          </cell>
          <cell r="D61">
            <v>46280</v>
          </cell>
          <cell r="E61">
            <v>46364</v>
          </cell>
          <cell r="F61">
            <v>46452.2</v>
          </cell>
          <cell r="G61">
            <v>46544.81</v>
          </cell>
        </row>
        <row r="62">
          <cell r="B62">
            <v>25175.08</v>
          </cell>
          <cell r="C62">
            <v>28200</v>
          </cell>
          <cell r="D62">
            <v>29360</v>
          </cell>
          <cell r="E62">
            <v>30578</v>
          </cell>
          <cell r="F62">
            <v>31856.9</v>
          </cell>
          <cell r="G62">
            <v>33199.745000000003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4959.17</v>
          </cell>
          <cell r="C64">
            <v>4822.75</v>
          </cell>
          <cell r="D64">
            <v>4973.8874999999998</v>
          </cell>
          <cell r="E64">
            <v>5132.5818749999999</v>
          </cell>
          <cell r="F64">
            <v>5299.2109687499997</v>
          </cell>
          <cell r="G64">
            <v>5474.1715171875003</v>
          </cell>
        </row>
        <row r="65">
          <cell r="B65">
            <v>12562.15</v>
          </cell>
          <cell r="C65">
            <v>13818.365000000002</v>
          </cell>
          <cell r="D65">
            <v>15200.201500000003</v>
          </cell>
          <cell r="E65">
            <v>16720.221650000007</v>
          </cell>
          <cell r="F65">
            <v>18392.243815000009</v>
          </cell>
          <cell r="G65">
            <v>20231.468196500013</v>
          </cell>
        </row>
        <row r="66">
          <cell r="B66">
            <v>4008.75</v>
          </cell>
          <cell r="C66">
            <v>4400</v>
          </cell>
          <cell r="D66">
            <v>4580</v>
          </cell>
          <cell r="E66">
            <v>4769</v>
          </cell>
          <cell r="F66">
            <v>4967.45</v>
          </cell>
          <cell r="G66">
            <v>5175.8225000000002</v>
          </cell>
        </row>
        <row r="67">
          <cell r="B67">
            <v>46457.29</v>
          </cell>
          <cell r="C67">
            <v>32000</v>
          </cell>
          <cell r="D67">
            <v>32000</v>
          </cell>
          <cell r="E67">
            <v>32000</v>
          </cell>
          <cell r="F67">
            <v>32000</v>
          </cell>
          <cell r="G67">
            <v>32000</v>
          </cell>
        </row>
        <row r="68">
          <cell r="B68">
            <v>37663.89</v>
          </cell>
          <cell r="C68">
            <v>25000</v>
          </cell>
          <cell r="D68">
            <v>12000</v>
          </cell>
          <cell r="E68">
            <v>12000</v>
          </cell>
          <cell r="F68">
            <v>12000</v>
          </cell>
          <cell r="G68">
            <v>12000</v>
          </cell>
        </row>
        <row r="69">
          <cell r="B69">
            <v>3917.5</v>
          </cell>
          <cell r="C69">
            <v>3000</v>
          </cell>
          <cell r="D69">
            <v>2000</v>
          </cell>
          <cell r="E69">
            <v>2000</v>
          </cell>
          <cell r="F69">
            <v>2000</v>
          </cell>
          <cell r="G69">
            <v>2000</v>
          </cell>
        </row>
        <row r="70">
          <cell r="B70">
            <v>16883.48</v>
          </cell>
          <cell r="C70">
            <v>15784.94</v>
          </cell>
          <cell r="D70">
            <v>15635.638800000001</v>
          </cell>
          <cell r="E70">
            <v>15996.351576000001</v>
          </cell>
          <cell r="F70">
            <v>16367.42860752</v>
          </cell>
          <cell r="G70">
            <v>16749.234679670401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1482446.71</v>
          </cell>
          <cell r="C74">
            <v>1488275.7943999998</v>
          </cell>
          <cell r="D74">
            <v>1514104.4296593075</v>
          </cell>
          <cell r="E74">
            <v>1560161.5139200382</v>
          </cell>
          <cell r="F74">
            <v>1596140.2720825274</v>
          </cell>
          <cell r="G74">
            <v>1634708.8830554571</v>
          </cell>
        </row>
        <row r="75">
          <cell r="L75">
            <v>0</v>
          </cell>
          <cell r="N75">
            <v>0</v>
          </cell>
        </row>
        <row r="78">
          <cell r="B78">
            <v>1084.4499999999534</v>
          </cell>
          <cell r="C78">
            <v>-47278.295600000303</v>
          </cell>
          <cell r="D78">
            <v>-26771.399243739201</v>
          </cell>
          <cell r="E78">
            <v>27930.817022974137</v>
          </cell>
          <cell r="F78">
            <v>76637.389263602905</v>
          </cell>
          <cell r="G78">
            <v>104397.39430416189</v>
          </cell>
        </row>
        <row r="80">
          <cell r="B80">
            <v>-61795.550000000047</v>
          </cell>
          <cell r="C80">
            <v>-109073.84560000035</v>
          </cell>
          <cell r="D80">
            <v>-135845.24484373955</v>
          </cell>
          <cell r="E80">
            <v>-107914.42782076541</v>
          </cell>
          <cell r="F80">
            <v>-31277.038557162508</v>
          </cell>
          <cell r="G80">
            <v>73120.355746999383</v>
          </cell>
        </row>
      </sheetData>
      <sheetData sheetId="4">
        <row r="7">
          <cell r="B7">
            <v>45</v>
          </cell>
          <cell r="C7">
            <v>45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41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42</v>
          </cell>
          <cell r="C10">
            <v>44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46</v>
          </cell>
          <cell r="C11">
            <v>43</v>
          </cell>
          <cell r="D11">
            <v>44</v>
          </cell>
          <cell r="E11">
            <v>45</v>
          </cell>
          <cell r="F11">
            <v>45</v>
          </cell>
        </row>
        <row r="12">
          <cell r="B12">
            <v>43</v>
          </cell>
          <cell r="C12">
            <v>46</v>
          </cell>
          <cell r="D12">
            <v>43</v>
          </cell>
          <cell r="E12">
            <v>44</v>
          </cell>
          <cell r="F12">
            <v>45</v>
          </cell>
        </row>
        <row r="13">
          <cell r="B13">
            <v>45</v>
          </cell>
          <cell r="C13">
            <v>43</v>
          </cell>
          <cell r="D13">
            <v>46</v>
          </cell>
          <cell r="E13">
            <v>43</v>
          </cell>
          <cell r="F13">
            <v>44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B19">
            <v>307</v>
          </cell>
          <cell r="C19">
            <v>311</v>
          </cell>
          <cell r="D19">
            <v>313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</sheetData>
      <sheetData sheetId="5">
        <row r="250">
          <cell r="O250">
            <v>311</v>
          </cell>
        </row>
        <row r="373">
          <cell r="O373">
            <v>313</v>
          </cell>
        </row>
      </sheetData>
      <sheetData sheetId="6"/>
      <sheetData sheetId="7"/>
      <sheetData sheetId="8">
        <row r="29">
          <cell r="C29">
            <v>1365007</v>
          </cell>
          <cell r="D29">
            <v>1387569.4489030468</v>
          </cell>
          <cell r="E29">
            <v>1402141.5648970641</v>
          </cell>
          <cell r="F29">
            <v>1404489.8256189246</v>
          </cell>
          <cell r="G29">
            <v>1419229.5008312953</v>
          </cell>
        </row>
      </sheetData>
      <sheetData sheetId="9">
        <row r="6">
          <cell r="C6">
            <v>9252003</v>
          </cell>
          <cell r="D6" t="str">
            <v>Billingborough Primary School</v>
          </cell>
          <cell r="E6">
            <v>128</v>
          </cell>
          <cell r="F6">
            <v>128</v>
          </cell>
          <cell r="G6">
            <v>0</v>
          </cell>
          <cell r="H6">
            <v>411776</v>
          </cell>
          <cell r="I6">
            <v>0</v>
          </cell>
          <cell r="J6">
            <v>0</v>
          </cell>
          <cell r="K6">
            <v>4700</v>
          </cell>
          <cell r="L6">
            <v>0</v>
          </cell>
          <cell r="M6">
            <v>7670</v>
          </cell>
          <cell r="N6">
            <v>0</v>
          </cell>
          <cell r="O6">
            <v>3080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602.6666666666664</v>
          </cell>
          <cell r="AB6">
            <v>0</v>
          </cell>
          <cell r="AC6">
            <v>0</v>
          </cell>
          <cell r="AD6">
            <v>35547.118644067799</v>
          </cell>
          <cell r="AE6">
            <v>0</v>
          </cell>
          <cell r="AF6">
            <v>6771</v>
          </cell>
          <cell r="AG6">
            <v>0</v>
          </cell>
          <cell r="AH6">
            <v>121300</v>
          </cell>
          <cell r="AI6">
            <v>0</v>
          </cell>
          <cell r="AJ6">
            <v>0</v>
          </cell>
          <cell r="AK6">
            <v>0</v>
          </cell>
          <cell r="AL6">
            <v>10104.75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411776</v>
          </cell>
          <cell r="AV6">
            <v>58370.785310734464</v>
          </cell>
          <cell r="AW6">
            <v>131404.75</v>
          </cell>
          <cell r="AX6">
            <v>60297.512828474573</v>
          </cell>
          <cell r="AY6">
            <v>601551.53531073453</v>
          </cell>
          <cell r="AZ6">
            <v>591446.78531073453</v>
          </cell>
          <cell r="BA6">
            <v>4265</v>
          </cell>
          <cell r="BB6">
            <v>545920</v>
          </cell>
          <cell r="BC6">
            <v>0</v>
          </cell>
          <cell r="BD6">
            <v>0</v>
          </cell>
          <cell r="BE6">
            <v>601551.53531073453</v>
          </cell>
          <cell r="BF6">
            <v>601551.53531073453</v>
          </cell>
          <cell r="BG6">
            <v>0</v>
          </cell>
          <cell r="BH6">
            <v>556024.75</v>
          </cell>
          <cell r="BI6">
            <v>424620</v>
          </cell>
          <cell r="BJ6">
            <v>470146.78531073453</v>
          </cell>
          <cell r="BK6">
            <v>3673.0217602401135</v>
          </cell>
          <cell r="BL6">
            <v>3487.306742857143</v>
          </cell>
          <cell r="BM6">
            <v>5.3254568948762605E-2</v>
          </cell>
          <cell r="BN6">
            <v>0</v>
          </cell>
          <cell r="BO6">
            <v>0</v>
          </cell>
          <cell r="BP6">
            <v>601551.53531073453</v>
          </cell>
          <cell r="BQ6">
            <v>4620.6780102401135</v>
          </cell>
          <cell r="BR6" t="str">
            <v>Y</v>
          </cell>
          <cell r="BS6">
            <v>4699.6213696151135</v>
          </cell>
          <cell r="BT6">
            <v>6.1842454940556291E-2</v>
          </cell>
          <cell r="BU6">
            <v>-4649.5066569775645</v>
          </cell>
          <cell r="BV6">
            <v>596902.02865375695</v>
          </cell>
          <cell r="BW6">
            <v>0</v>
          </cell>
          <cell r="BX6">
            <v>596902.02865375695</v>
          </cell>
          <cell r="BY6">
            <v>10104.75</v>
          </cell>
          <cell r="BZ6">
            <v>586797.27865375695</v>
          </cell>
        </row>
        <row r="7">
          <cell r="C7">
            <v>9252013</v>
          </cell>
          <cell r="D7" t="str">
            <v>Corby Glen Community Primary School</v>
          </cell>
          <cell r="E7">
            <v>81</v>
          </cell>
          <cell r="F7">
            <v>81</v>
          </cell>
          <cell r="G7">
            <v>0</v>
          </cell>
          <cell r="H7">
            <v>260577</v>
          </cell>
          <cell r="I7">
            <v>0</v>
          </cell>
          <cell r="J7">
            <v>0</v>
          </cell>
          <cell r="K7">
            <v>7520.0000000000055</v>
          </cell>
          <cell r="L7">
            <v>0</v>
          </cell>
          <cell r="M7">
            <v>9440.0000000000055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38020.153846153851</v>
          </cell>
          <cell r="AE7">
            <v>0</v>
          </cell>
          <cell r="AF7">
            <v>0</v>
          </cell>
          <cell r="AG7">
            <v>0</v>
          </cell>
          <cell r="AH7">
            <v>121300</v>
          </cell>
          <cell r="AI7">
            <v>50520.694259012009</v>
          </cell>
          <cell r="AJ7">
            <v>0</v>
          </cell>
          <cell r="AK7">
            <v>0</v>
          </cell>
          <cell r="AL7">
            <v>13348.25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260577</v>
          </cell>
          <cell r="AV7">
            <v>54980.153846153858</v>
          </cell>
          <cell r="AW7">
            <v>185168.944259012</v>
          </cell>
          <cell r="AX7">
            <v>53234.56105538462</v>
          </cell>
          <cell r="AY7">
            <v>500726.09810516587</v>
          </cell>
          <cell r="AZ7">
            <v>487377.84810516587</v>
          </cell>
          <cell r="BA7">
            <v>4265</v>
          </cell>
          <cell r="BB7">
            <v>345465</v>
          </cell>
          <cell r="BC7">
            <v>0</v>
          </cell>
          <cell r="BD7">
            <v>0</v>
          </cell>
          <cell r="BE7">
            <v>500726.09810516587</v>
          </cell>
          <cell r="BF7">
            <v>500726.09810516587</v>
          </cell>
          <cell r="BG7">
            <v>0</v>
          </cell>
          <cell r="BH7">
            <v>358813.25</v>
          </cell>
          <cell r="BI7">
            <v>173644.305740988</v>
          </cell>
          <cell r="BJ7">
            <v>315557.15384615387</v>
          </cell>
          <cell r="BK7">
            <v>3895.7673314339986</v>
          </cell>
          <cell r="BL7">
            <v>3469.6508137887558</v>
          </cell>
          <cell r="BM7">
            <v>0.12281250780390092</v>
          </cell>
          <cell r="BN7">
            <v>0</v>
          </cell>
          <cell r="BO7">
            <v>0</v>
          </cell>
          <cell r="BP7">
            <v>500726.09810516587</v>
          </cell>
          <cell r="BQ7">
            <v>6017.0104704341466</v>
          </cell>
          <cell r="BR7" t="str">
            <v>Y</v>
          </cell>
          <cell r="BS7">
            <v>6181.8036803106897</v>
          </cell>
          <cell r="BT7">
            <v>0.11845671396903046</v>
          </cell>
          <cell r="BU7">
            <v>-2942.2659313686149</v>
          </cell>
          <cell r="BV7">
            <v>497783.83217379724</v>
          </cell>
          <cell r="BW7">
            <v>0</v>
          </cell>
          <cell r="BX7">
            <v>497783.83217379724</v>
          </cell>
          <cell r="BY7">
            <v>13348.25</v>
          </cell>
          <cell r="BZ7">
            <v>484435.58217379724</v>
          </cell>
        </row>
        <row r="8">
          <cell r="C8">
            <v>9252017</v>
          </cell>
          <cell r="D8" t="str">
            <v>Digby the Tedder Primary School</v>
          </cell>
          <cell r="E8">
            <v>121</v>
          </cell>
          <cell r="F8">
            <v>121</v>
          </cell>
          <cell r="G8">
            <v>0</v>
          </cell>
          <cell r="H8">
            <v>389257</v>
          </cell>
          <cell r="I8">
            <v>0</v>
          </cell>
          <cell r="J8">
            <v>0</v>
          </cell>
          <cell r="K8">
            <v>4230</v>
          </cell>
          <cell r="L8">
            <v>0</v>
          </cell>
          <cell r="M8">
            <v>5310</v>
          </cell>
          <cell r="N8">
            <v>0</v>
          </cell>
          <cell r="O8">
            <v>0</v>
          </cell>
          <cell r="P8">
            <v>1619.9999999999989</v>
          </cell>
          <cell r="Q8">
            <v>0</v>
          </cell>
          <cell r="R8">
            <v>919.99999999999955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33422.888888888883</v>
          </cell>
          <cell r="AE8">
            <v>0</v>
          </cell>
          <cell r="AF8">
            <v>1609.5000000000005</v>
          </cell>
          <cell r="AG8">
            <v>0</v>
          </cell>
          <cell r="AH8">
            <v>121300</v>
          </cell>
          <cell r="AI8">
            <v>21148.197596795726</v>
          </cell>
          <cell r="AJ8">
            <v>0</v>
          </cell>
          <cell r="AK8">
            <v>0</v>
          </cell>
          <cell r="AL8">
            <v>7110.75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389257</v>
          </cell>
          <cell r="AV8">
            <v>47112.388888888883</v>
          </cell>
          <cell r="AW8">
            <v>149558.94759679574</v>
          </cell>
          <cell r="AX8">
            <v>56914.45403999999</v>
          </cell>
          <cell r="AY8">
            <v>585928.33648568462</v>
          </cell>
          <cell r="AZ8">
            <v>578817.58648568462</v>
          </cell>
          <cell r="BA8">
            <v>4265</v>
          </cell>
          <cell r="BB8">
            <v>516065</v>
          </cell>
          <cell r="BC8">
            <v>0</v>
          </cell>
          <cell r="BD8">
            <v>0</v>
          </cell>
          <cell r="BE8">
            <v>585928.33648568462</v>
          </cell>
          <cell r="BF8">
            <v>585928.33648568462</v>
          </cell>
          <cell r="BG8">
            <v>0</v>
          </cell>
          <cell r="BH8">
            <v>523175.75</v>
          </cell>
          <cell r="BI8">
            <v>373616.80240320426</v>
          </cell>
          <cell r="BJ8">
            <v>436369.38888888888</v>
          </cell>
          <cell r="BK8">
            <v>3606.3585858585857</v>
          </cell>
          <cell r="BL8">
            <v>3396.6670102423668</v>
          </cell>
          <cell r="BM8">
            <v>6.1734510619943422E-2</v>
          </cell>
          <cell r="BN8">
            <v>0</v>
          </cell>
          <cell r="BO8">
            <v>0</v>
          </cell>
          <cell r="BP8">
            <v>585928.33648568462</v>
          </cell>
          <cell r="BQ8">
            <v>4783.6164172370627</v>
          </cell>
          <cell r="BR8" t="str">
            <v>Y</v>
          </cell>
          <cell r="BS8">
            <v>4842.3829461626829</v>
          </cell>
          <cell r="BT8">
            <v>7.888104080212166E-2</v>
          </cell>
          <cell r="BU8">
            <v>-4395.2367616741039</v>
          </cell>
          <cell r="BV8">
            <v>581533.09972401056</v>
          </cell>
          <cell r="BW8">
            <v>0</v>
          </cell>
          <cell r="BX8">
            <v>581533.09972401056</v>
          </cell>
          <cell r="BY8">
            <v>7110.75</v>
          </cell>
          <cell r="BZ8">
            <v>574422.34972401056</v>
          </cell>
        </row>
        <row r="9">
          <cell r="C9">
            <v>9252019</v>
          </cell>
          <cell r="D9" t="str">
            <v>Eagle Community Primary School</v>
          </cell>
          <cell r="E9">
            <v>77</v>
          </cell>
          <cell r="F9">
            <v>77</v>
          </cell>
          <cell r="G9">
            <v>0</v>
          </cell>
          <cell r="H9">
            <v>247709</v>
          </cell>
          <cell r="I9">
            <v>0</v>
          </cell>
          <cell r="J9">
            <v>0</v>
          </cell>
          <cell r="K9">
            <v>4700.0000000000045</v>
          </cell>
          <cell r="L9">
            <v>0</v>
          </cell>
          <cell r="M9">
            <v>5900.0000000000055</v>
          </cell>
          <cell r="N9">
            <v>0</v>
          </cell>
          <cell r="O9">
            <v>220.00000000000026</v>
          </cell>
          <cell r="P9">
            <v>0</v>
          </cell>
          <cell r="Q9">
            <v>0</v>
          </cell>
          <cell r="R9">
            <v>460.00000000000051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21752.5</v>
          </cell>
          <cell r="AE9">
            <v>0</v>
          </cell>
          <cell r="AF9">
            <v>0</v>
          </cell>
          <cell r="AG9">
            <v>0</v>
          </cell>
          <cell r="AH9">
            <v>121300</v>
          </cell>
          <cell r="AI9">
            <v>53457.943925233638</v>
          </cell>
          <cell r="AJ9">
            <v>0</v>
          </cell>
          <cell r="AK9">
            <v>0</v>
          </cell>
          <cell r="AL9">
            <v>10726.05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247709</v>
          </cell>
          <cell r="AV9">
            <v>33032.500000000015</v>
          </cell>
          <cell r="AW9">
            <v>185483.99392523363</v>
          </cell>
          <cell r="AX9">
            <v>40588.795630000001</v>
          </cell>
          <cell r="AY9">
            <v>466225.4939252336</v>
          </cell>
          <cell r="AZ9">
            <v>455499.44392523362</v>
          </cell>
          <cell r="BA9">
            <v>4265</v>
          </cell>
          <cell r="BB9">
            <v>328405</v>
          </cell>
          <cell r="BC9">
            <v>0</v>
          </cell>
          <cell r="BD9">
            <v>0</v>
          </cell>
          <cell r="BE9">
            <v>466225.4939252336</v>
          </cell>
          <cell r="BF9">
            <v>466225.4939252336</v>
          </cell>
          <cell r="BG9">
            <v>0</v>
          </cell>
          <cell r="BH9">
            <v>339131.05</v>
          </cell>
          <cell r="BI9">
            <v>153647.05607476635</v>
          </cell>
          <cell r="BJ9">
            <v>280741.49999999994</v>
          </cell>
          <cell r="BK9">
            <v>3645.9935064935057</v>
          </cell>
          <cell r="BL9">
            <v>2814.9916022995576</v>
          </cell>
          <cell r="BM9">
            <v>0.29520581998010414</v>
          </cell>
          <cell r="BN9">
            <v>0</v>
          </cell>
          <cell r="BO9">
            <v>0</v>
          </cell>
          <cell r="BP9">
            <v>466225.4939252336</v>
          </cell>
          <cell r="BQ9">
            <v>5915.5771938342032</v>
          </cell>
          <cell r="BR9" t="str">
            <v>Y</v>
          </cell>
          <cell r="BS9">
            <v>6054.8765444835535</v>
          </cell>
          <cell r="BT9">
            <v>0.15208740503992035</v>
          </cell>
          <cell r="BU9">
            <v>-2796.968848338066</v>
          </cell>
          <cell r="BV9">
            <v>463428.52507689554</v>
          </cell>
          <cell r="BW9">
            <v>0</v>
          </cell>
          <cell r="BX9">
            <v>463428.52507689554</v>
          </cell>
          <cell r="BY9">
            <v>10726.05</v>
          </cell>
          <cell r="BZ9">
            <v>452702.47507689556</v>
          </cell>
        </row>
        <row r="10">
          <cell r="C10">
            <v>9252025</v>
          </cell>
          <cell r="D10" t="str">
            <v>Helpringham School</v>
          </cell>
          <cell r="E10">
            <v>95</v>
          </cell>
          <cell r="F10">
            <v>95</v>
          </cell>
          <cell r="G10">
            <v>0</v>
          </cell>
          <cell r="H10">
            <v>305615</v>
          </cell>
          <cell r="I10">
            <v>0</v>
          </cell>
          <cell r="J10">
            <v>0</v>
          </cell>
          <cell r="K10">
            <v>13630.000000000009</v>
          </cell>
          <cell r="L10">
            <v>0</v>
          </cell>
          <cell r="M10">
            <v>18289.999999999989</v>
          </cell>
          <cell r="N10">
            <v>0</v>
          </cell>
          <cell r="O10">
            <v>16940.000000000007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609.9431818181838</v>
          </cell>
          <cell r="AB10">
            <v>0</v>
          </cell>
          <cell r="AC10">
            <v>0</v>
          </cell>
          <cell r="AD10">
            <v>20976.436781609194</v>
          </cell>
          <cell r="AE10">
            <v>0</v>
          </cell>
          <cell r="AF10">
            <v>4902.5000000000418</v>
          </cell>
          <cell r="AG10">
            <v>0</v>
          </cell>
          <cell r="AH10">
            <v>121300</v>
          </cell>
          <cell r="AI10">
            <v>40240.320427236307</v>
          </cell>
          <cell r="AJ10">
            <v>0</v>
          </cell>
          <cell r="AK10">
            <v>0</v>
          </cell>
          <cell r="AL10">
            <v>12475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305615</v>
          </cell>
          <cell r="AV10">
            <v>75348.879963427433</v>
          </cell>
          <cell r="AW10">
            <v>174015.32042723632</v>
          </cell>
          <cell r="AX10">
            <v>56082.305800000002</v>
          </cell>
          <cell r="AY10">
            <v>554979.2003906637</v>
          </cell>
          <cell r="AZ10">
            <v>542504.2003906637</v>
          </cell>
          <cell r="BA10">
            <v>4265</v>
          </cell>
          <cell r="BB10">
            <v>405175</v>
          </cell>
          <cell r="BC10">
            <v>0</v>
          </cell>
          <cell r="BD10">
            <v>0</v>
          </cell>
          <cell r="BE10">
            <v>554979.2003906637</v>
          </cell>
          <cell r="BF10">
            <v>554979.2003906637</v>
          </cell>
          <cell r="BG10">
            <v>0</v>
          </cell>
          <cell r="BH10">
            <v>417650</v>
          </cell>
          <cell r="BI10">
            <v>243634.67957276368</v>
          </cell>
          <cell r="BJ10">
            <v>380963.87996342737</v>
          </cell>
          <cell r="BK10">
            <v>4010.146104878183</v>
          </cell>
          <cell r="BL10">
            <v>3739.8699958919588</v>
          </cell>
          <cell r="BM10">
            <v>7.2268851399408987E-2</v>
          </cell>
          <cell r="BN10">
            <v>0</v>
          </cell>
          <cell r="BO10">
            <v>0</v>
          </cell>
          <cell r="BP10">
            <v>554979.2003906637</v>
          </cell>
          <cell r="BQ10">
            <v>5710.5705304280391</v>
          </cell>
          <cell r="BR10" t="str">
            <v>Y</v>
          </cell>
          <cell r="BS10">
            <v>5841.8863199017233</v>
          </cell>
          <cell r="BT10">
            <v>7.9213860105213474E-2</v>
          </cell>
          <cell r="BU10">
            <v>-3450.805721975536</v>
          </cell>
          <cell r="BV10">
            <v>551528.39466868818</v>
          </cell>
          <cell r="BW10">
            <v>0</v>
          </cell>
          <cell r="BX10">
            <v>551528.39466868818</v>
          </cell>
          <cell r="BY10">
            <v>12475</v>
          </cell>
          <cell r="BZ10">
            <v>539053.39466868818</v>
          </cell>
        </row>
        <row r="11">
          <cell r="C11">
            <v>9252028</v>
          </cell>
          <cell r="D11" t="str">
            <v>Langtoft Primary School</v>
          </cell>
          <cell r="E11">
            <v>196</v>
          </cell>
          <cell r="F11">
            <v>196</v>
          </cell>
          <cell r="G11">
            <v>0</v>
          </cell>
          <cell r="H11">
            <v>630532</v>
          </cell>
          <cell r="I11">
            <v>0</v>
          </cell>
          <cell r="J11">
            <v>0</v>
          </cell>
          <cell r="K11">
            <v>8460.0000000000055</v>
          </cell>
          <cell r="L11">
            <v>0</v>
          </cell>
          <cell r="M11">
            <v>11800.000000000045</v>
          </cell>
          <cell r="N11">
            <v>0</v>
          </cell>
          <cell r="O11">
            <v>3520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56688.333333333328</v>
          </cell>
          <cell r="AE11">
            <v>0</v>
          </cell>
          <cell r="AF11">
            <v>0</v>
          </cell>
          <cell r="AG11">
            <v>0</v>
          </cell>
          <cell r="AH11">
            <v>121300</v>
          </cell>
          <cell r="AI11">
            <v>0</v>
          </cell>
          <cell r="AJ11">
            <v>0</v>
          </cell>
          <cell r="AK11">
            <v>0</v>
          </cell>
          <cell r="AL11">
            <v>19835.25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630532</v>
          </cell>
          <cell r="AV11">
            <v>80468.333333333372</v>
          </cell>
          <cell r="AW11">
            <v>141135.25</v>
          </cell>
          <cell r="AX11">
            <v>87651.310740000001</v>
          </cell>
          <cell r="AY11">
            <v>852135.58333333337</v>
          </cell>
          <cell r="AZ11">
            <v>832300.33333333337</v>
          </cell>
          <cell r="BA11">
            <v>4265</v>
          </cell>
          <cell r="BB11">
            <v>835940</v>
          </cell>
          <cell r="BC11">
            <v>3639.6666666666279</v>
          </cell>
          <cell r="BD11">
            <v>0</v>
          </cell>
          <cell r="BE11">
            <v>855775.25</v>
          </cell>
          <cell r="BF11">
            <v>855775.25</v>
          </cell>
          <cell r="BG11">
            <v>0</v>
          </cell>
          <cell r="BH11">
            <v>855775.25</v>
          </cell>
          <cell r="BI11">
            <v>714640</v>
          </cell>
          <cell r="BJ11">
            <v>714640</v>
          </cell>
          <cell r="BK11">
            <v>3646.1224489795918</v>
          </cell>
          <cell r="BL11">
            <v>3579.5049504950493</v>
          </cell>
          <cell r="BM11">
            <v>1.8610813340355681E-2</v>
          </cell>
          <cell r="BN11">
            <v>0</v>
          </cell>
          <cell r="BO11">
            <v>0</v>
          </cell>
          <cell r="BP11">
            <v>855775.25</v>
          </cell>
          <cell r="BQ11">
            <v>4265</v>
          </cell>
          <cell r="BR11" t="str">
            <v>Y</v>
          </cell>
          <cell r="BS11">
            <v>4366.2002551020405</v>
          </cell>
          <cell r="BT11">
            <v>2.0570816063397945E-2</v>
          </cell>
          <cell r="BU11">
            <v>-7119.5570684968952</v>
          </cell>
          <cell r="BV11">
            <v>848655.69293150306</v>
          </cell>
          <cell r="BW11">
            <v>0</v>
          </cell>
          <cell r="BX11">
            <v>848655.69293150306</v>
          </cell>
          <cell r="BY11">
            <v>19835.25</v>
          </cell>
          <cell r="BZ11">
            <v>828820.44293150306</v>
          </cell>
        </row>
        <row r="12">
          <cell r="C12">
            <v>9252030</v>
          </cell>
          <cell r="D12" t="str">
            <v>The Metheringham Primary School</v>
          </cell>
          <cell r="E12">
            <v>268</v>
          </cell>
          <cell r="F12">
            <v>268</v>
          </cell>
          <cell r="G12">
            <v>0</v>
          </cell>
          <cell r="H12">
            <v>862156</v>
          </cell>
          <cell r="I12">
            <v>0</v>
          </cell>
          <cell r="J12">
            <v>0</v>
          </cell>
          <cell r="K12">
            <v>21619.999999999985</v>
          </cell>
          <cell r="L12">
            <v>0</v>
          </cell>
          <cell r="M12">
            <v>29499.999999999924</v>
          </cell>
          <cell r="N12">
            <v>0</v>
          </cell>
          <cell r="O12">
            <v>220.82397003745348</v>
          </cell>
          <cell r="P12">
            <v>28185.16853932583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658.34782608695627</v>
          </cell>
          <cell r="AB12">
            <v>0</v>
          </cell>
          <cell r="AC12">
            <v>0</v>
          </cell>
          <cell r="AD12">
            <v>88577.707509881424</v>
          </cell>
          <cell r="AE12">
            <v>0</v>
          </cell>
          <cell r="AF12">
            <v>0</v>
          </cell>
          <cell r="AG12">
            <v>0</v>
          </cell>
          <cell r="AH12">
            <v>121300</v>
          </cell>
          <cell r="AI12">
            <v>0</v>
          </cell>
          <cell r="AJ12">
            <v>0</v>
          </cell>
          <cell r="AK12">
            <v>0</v>
          </cell>
          <cell r="AL12">
            <v>31488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862156</v>
          </cell>
          <cell r="AV12">
            <v>168762.04784533157</v>
          </cell>
          <cell r="AW12">
            <v>152788</v>
          </cell>
          <cell r="AX12">
            <v>141604.85222243814</v>
          </cell>
          <cell r="AY12">
            <v>1183706.0478453315</v>
          </cell>
          <cell r="AZ12">
            <v>1152218.0478453315</v>
          </cell>
          <cell r="BA12">
            <v>4265</v>
          </cell>
          <cell r="BB12">
            <v>1143020</v>
          </cell>
          <cell r="BC12">
            <v>0</v>
          </cell>
          <cell r="BD12">
            <v>0</v>
          </cell>
          <cell r="BE12">
            <v>1183706.0478453315</v>
          </cell>
          <cell r="BF12">
            <v>1183706.0478453315</v>
          </cell>
          <cell r="BG12">
            <v>0</v>
          </cell>
          <cell r="BH12">
            <v>1174508</v>
          </cell>
          <cell r="BI12">
            <v>1021720</v>
          </cell>
          <cell r="BJ12">
            <v>1030918.0478453315</v>
          </cell>
          <cell r="BK12">
            <v>3846.709133751237</v>
          </cell>
          <cell r="BL12">
            <v>3713.4615384615386</v>
          </cell>
          <cell r="BM12">
            <v>3.5882314630058615E-2</v>
          </cell>
          <cell r="BN12">
            <v>0</v>
          </cell>
          <cell r="BO12">
            <v>0</v>
          </cell>
          <cell r="BP12">
            <v>1183706.0478453315</v>
          </cell>
          <cell r="BQ12">
            <v>4299.3210740497443</v>
          </cell>
          <cell r="BR12" t="str">
            <v>Y</v>
          </cell>
          <cell r="BS12">
            <v>4416.8136113631772</v>
          </cell>
          <cell r="BT12">
            <v>2.6901423385054635E-2</v>
          </cell>
          <cell r="BU12">
            <v>-9734.9045630467754</v>
          </cell>
          <cell r="BV12">
            <v>1173971.1432822847</v>
          </cell>
          <cell r="BW12">
            <v>0</v>
          </cell>
          <cell r="BX12">
            <v>1173971.1432822847</v>
          </cell>
          <cell r="BY12">
            <v>31488</v>
          </cell>
          <cell r="BZ12">
            <v>1142483.1432822847</v>
          </cell>
        </row>
        <row r="13">
          <cell r="C13">
            <v>9252031</v>
          </cell>
          <cell r="D13" t="str">
            <v>Nocton Community Primary School</v>
          </cell>
          <cell r="E13">
            <v>35</v>
          </cell>
          <cell r="F13">
            <v>35</v>
          </cell>
          <cell r="G13">
            <v>0</v>
          </cell>
          <cell r="H13">
            <v>112595</v>
          </cell>
          <cell r="I13">
            <v>0</v>
          </cell>
          <cell r="J13">
            <v>0</v>
          </cell>
          <cell r="K13">
            <v>3760.0000000000077</v>
          </cell>
          <cell r="L13">
            <v>0</v>
          </cell>
          <cell r="M13">
            <v>5900.0000000000055</v>
          </cell>
          <cell r="N13">
            <v>0</v>
          </cell>
          <cell r="O13">
            <v>0</v>
          </cell>
          <cell r="P13">
            <v>1890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10648.076923076924</v>
          </cell>
          <cell r="AE13">
            <v>0</v>
          </cell>
          <cell r="AF13">
            <v>6382.4999999999955</v>
          </cell>
          <cell r="AG13">
            <v>0</v>
          </cell>
          <cell r="AH13">
            <v>121300</v>
          </cell>
          <cell r="AI13">
            <v>0</v>
          </cell>
          <cell r="AJ13">
            <v>0</v>
          </cell>
          <cell r="AK13">
            <v>0</v>
          </cell>
          <cell r="AL13">
            <v>7110.75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112595</v>
          </cell>
          <cell r="AV13">
            <v>28580.576923076933</v>
          </cell>
          <cell r="AW13">
            <v>128410.75</v>
          </cell>
          <cell r="AX13">
            <v>26563.930207692309</v>
          </cell>
          <cell r="AY13">
            <v>269586.32692307694</v>
          </cell>
          <cell r="AZ13">
            <v>262475.57692307694</v>
          </cell>
          <cell r="BA13">
            <v>4265</v>
          </cell>
          <cell r="BB13">
            <v>149275</v>
          </cell>
          <cell r="BC13">
            <v>0</v>
          </cell>
          <cell r="BD13">
            <v>0</v>
          </cell>
          <cell r="BE13">
            <v>269586.32692307694</v>
          </cell>
          <cell r="BF13">
            <v>269586.32692307694</v>
          </cell>
          <cell r="BG13">
            <v>0</v>
          </cell>
          <cell r="BH13">
            <v>156385.75</v>
          </cell>
          <cell r="BI13">
            <v>27975</v>
          </cell>
          <cell r="BJ13">
            <v>141175.57692307694</v>
          </cell>
          <cell r="BK13">
            <v>4033.5879120879126</v>
          </cell>
          <cell r="BL13">
            <v>3721.1553296296302</v>
          </cell>
          <cell r="BM13">
            <v>8.3961177317846372E-2</v>
          </cell>
          <cell r="BN13">
            <v>0</v>
          </cell>
          <cell r="BO13">
            <v>0</v>
          </cell>
          <cell r="BP13">
            <v>269586.32692307694</v>
          </cell>
          <cell r="BQ13">
            <v>7499.302197802198</v>
          </cell>
          <cell r="BR13" t="str">
            <v>Y</v>
          </cell>
          <cell r="BS13">
            <v>7702.466483516484</v>
          </cell>
          <cell r="BT13">
            <v>-9.1380510356872002E-2</v>
          </cell>
          <cell r="BU13">
            <v>-1271.3494765173027</v>
          </cell>
          <cell r="BV13">
            <v>268314.97744655964</v>
          </cell>
          <cell r="BW13">
            <v>0</v>
          </cell>
          <cell r="BX13">
            <v>268314.97744655964</v>
          </cell>
          <cell r="BY13">
            <v>7110.75</v>
          </cell>
          <cell r="BZ13">
            <v>261204.22744655964</v>
          </cell>
        </row>
        <row r="14">
          <cell r="C14">
            <v>9252033</v>
          </cell>
          <cell r="D14" t="str">
            <v>North Scarle Primary School</v>
          </cell>
          <cell r="E14">
            <v>54</v>
          </cell>
          <cell r="F14">
            <v>54</v>
          </cell>
          <cell r="G14">
            <v>0</v>
          </cell>
          <cell r="H14">
            <v>173718</v>
          </cell>
          <cell r="I14">
            <v>0</v>
          </cell>
          <cell r="J14">
            <v>0</v>
          </cell>
          <cell r="K14">
            <v>4699.9999999999955</v>
          </cell>
          <cell r="L14">
            <v>0</v>
          </cell>
          <cell r="M14">
            <v>5899.9999999999945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459.99999999999955</v>
          </cell>
          <cell r="S14">
            <v>979.99999999999898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26387.02702702703</v>
          </cell>
          <cell r="AE14">
            <v>0</v>
          </cell>
          <cell r="AF14">
            <v>4402.9999999999927</v>
          </cell>
          <cell r="AG14">
            <v>0</v>
          </cell>
          <cell r="AH14">
            <v>121300</v>
          </cell>
          <cell r="AI14">
            <v>55000</v>
          </cell>
          <cell r="AJ14">
            <v>0</v>
          </cell>
          <cell r="AK14">
            <v>0</v>
          </cell>
          <cell r="AL14">
            <v>5364.25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173718</v>
          </cell>
          <cell r="AV14">
            <v>42830.027027027012</v>
          </cell>
          <cell r="AW14">
            <v>181664.25</v>
          </cell>
          <cell r="AX14">
            <v>40596.183705945943</v>
          </cell>
          <cell r="AY14">
            <v>398212.27702702698</v>
          </cell>
          <cell r="AZ14">
            <v>392848.02702702698</v>
          </cell>
          <cell r="BA14">
            <v>4265</v>
          </cell>
          <cell r="BB14">
            <v>230310</v>
          </cell>
          <cell r="BC14">
            <v>0</v>
          </cell>
          <cell r="BD14">
            <v>0</v>
          </cell>
          <cell r="BE14">
            <v>398212.27702702698</v>
          </cell>
          <cell r="BF14">
            <v>398212.27702702704</v>
          </cell>
          <cell r="BG14">
            <v>0</v>
          </cell>
          <cell r="BH14">
            <v>235674.25</v>
          </cell>
          <cell r="BI14">
            <v>54010</v>
          </cell>
          <cell r="BJ14">
            <v>216548.02702702698</v>
          </cell>
          <cell r="BK14">
            <v>4010.1486486486478</v>
          </cell>
          <cell r="BL14">
            <v>2504.8731553191492</v>
          </cell>
          <cell r="BM14">
            <v>0.60093881006829242</v>
          </cell>
          <cell r="BN14">
            <v>0</v>
          </cell>
          <cell r="BO14">
            <v>0</v>
          </cell>
          <cell r="BP14">
            <v>398212.27702702698</v>
          </cell>
          <cell r="BQ14">
            <v>7274.9634634634631</v>
          </cell>
          <cell r="BR14" t="str">
            <v>Y</v>
          </cell>
          <cell r="BS14">
            <v>7374.3014264264257</v>
          </cell>
          <cell r="BT14">
            <v>0.15764841960901776</v>
          </cell>
          <cell r="BU14">
            <v>-1961.5106209124101</v>
          </cell>
          <cell r="BV14">
            <v>396250.76640611456</v>
          </cell>
          <cell r="BW14">
            <v>0</v>
          </cell>
          <cell r="BX14">
            <v>396250.76640611456</v>
          </cell>
          <cell r="BY14">
            <v>5364.25</v>
          </cell>
          <cell r="BZ14">
            <v>390886.51640611456</v>
          </cell>
        </row>
        <row r="15">
          <cell r="C15">
            <v>9252034</v>
          </cell>
          <cell r="D15" t="str">
            <v>Osbournby Primary School</v>
          </cell>
          <cell r="E15">
            <v>79</v>
          </cell>
          <cell r="F15">
            <v>79</v>
          </cell>
          <cell r="G15">
            <v>0</v>
          </cell>
          <cell r="H15">
            <v>254143</v>
          </cell>
          <cell r="I15">
            <v>0</v>
          </cell>
          <cell r="J15">
            <v>0</v>
          </cell>
          <cell r="K15">
            <v>9399.9999999999891</v>
          </cell>
          <cell r="L15">
            <v>0</v>
          </cell>
          <cell r="M15">
            <v>11799.999999999985</v>
          </cell>
          <cell r="N15">
            <v>0</v>
          </cell>
          <cell r="O15">
            <v>439.99999999999949</v>
          </cell>
          <cell r="P15">
            <v>0</v>
          </cell>
          <cell r="Q15">
            <v>0</v>
          </cell>
          <cell r="R15">
            <v>460.00000000000125</v>
          </cell>
          <cell r="S15">
            <v>490.00000000000131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26341.967213114753</v>
          </cell>
          <cell r="AE15">
            <v>0</v>
          </cell>
          <cell r="AF15">
            <v>5790.5000000000055</v>
          </cell>
          <cell r="AG15">
            <v>0</v>
          </cell>
          <cell r="AH15">
            <v>121300</v>
          </cell>
          <cell r="AI15">
            <v>51989.319092122823</v>
          </cell>
          <cell r="AJ15">
            <v>0</v>
          </cell>
          <cell r="AK15">
            <v>0</v>
          </cell>
          <cell r="AL15">
            <v>11506.65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254143</v>
          </cell>
          <cell r="AV15">
            <v>54722.467213114731</v>
          </cell>
          <cell r="AW15">
            <v>184795.96909212283</v>
          </cell>
          <cell r="AX15">
            <v>46164.486055081958</v>
          </cell>
          <cell r="AY15">
            <v>493661.43630523758</v>
          </cell>
          <cell r="AZ15">
            <v>482154.78630523756</v>
          </cell>
          <cell r="BA15">
            <v>4265</v>
          </cell>
          <cell r="BB15">
            <v>336935</v>
          </cell>
          <cell r="BC15">
            <v>0</v>
          </cell>
          <cell r="BD15">
            <v>0</v>
          </cell>
          <cell r="BE15">
            <v>493661.43630523758</v>
          </cell>
          <cell r="BF15">
            <v>493661.43630523758</v>
          </cell>
          <cell r="BG15">
            <v>0</v>
          </cell>
          <cell r="BH15">
            <v>348441.65</v>
          </cell>
          <cell r="BI15">
            <v>163645.68090787719</v>
          </cell>
          <cell r="BJ15">
            <v>308865.46721311472</v>
          </cell>
          <cell r="BK15">
            <v>3909.6894583938574</v>
          </cell>
          <cell r="BL15">
            <v>3449.2603242934438</v>
          </cell>
          <cell r="BM15">
            <v>0.13348633933413803</v>
          </cell>
          <cell r="BN15">
            <v>0</v>
          </cell>
          <cell r="BO15">
            <v>0</v>
          </cell>
          <cell r="BP15">
            <v>493661.43630523758</v>
          </cell>
          <cell r="BQ15">
            <v>6103.2251431042732</v>
          </cell>
          <cell r="BR15" t="str">
            <v>Y</v>
          </cell>
          <cell r="BS15">
            <v>6248.8789405726275</v>
          </cell>
          <cell r="BT15">
            <v>0.15838370379363931</v>
          </cell>
          <cell r="BU15">
            <v>-2869.6173898533407</v>
          </cell>
          <cell r="BV15">
            <v>490791.81891538424</v>
          </cell>
          <cell r="BW15">
            <v>0</v>
          </cell>
          <cell r="BX15">
            <v>490791.81891538424</v>
          </cell>
          <cell r="BY15">
            <v>11506.65</v>
          </cell>
          <cell r="BZ15">
            <v>479285.16891538422</v>
          </cell>
        </row>
        <row r="16">
          <cell r="C16">
            <v>9252038</v>
          </cell>
          <cell r="D16" t="str">
            <v>Church Lane Primary School &amp; Nursery</v>
          </cell>
          <cell r="E16">
            <v>205</v>
          </cell>
          <cell r="F16">
            <v>205</v>
          </cell>
          <cell r="G16">
            <v>0</v>
          </cell>
          <cell r="H16">
            <v>659485</v>
          </cell>
          <cell r="I16">
            <v>0</v>
          </cell>
          <cell r="J16">
            <v>0</v>
          </cell>
          <cell r="K16">
            <v>36190</v>
          </cell>
          <cell r="L16">
            <v>0</v>
          </cell>
          <cell r="M16">
            <v>47789.999999999978</v>
          </cell>
          <cell r="N16">
            <v>0</v>
          </cell>
          <cell r="O16">
            <v>8140.0000000000091</v>
          </cell>
          <cell r="P16">
            <v>269.99999999999972</v>
          </cell>
          <cell r="Q16">
            <v>18899.999999999982</v>
          </cell>
          <cell r="R16">
            <v>17939.999999999964</v>
          </cell>
          <cell r="S16">
            <v>489.99999999999943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6618.571428571423</v>
          </cell>
          <cell r="AB16">
            <v>0</v>
          </cell>
          <cell r="AC16">
            <v>0</v>
          </cell>
          <cell r="AD16">
            <v>52308.06451612903</v>
          </cell>
          <cell r="AE16">
            <v>0</v>
          </cell>
          <cell r="AF16">
            <v>3422.5000000000055</v>
          </cell>
          <cell r="AG16">
            <v>0</v>
          </cell>
          <cell r="AH16">
            <v>121300</v>
          </cell>
          <cell r="AI16">
            <v>0</v>
          </cell>
          <cell r="AJ16">
            <v>0</v>
          </cell>
          <cell r="AK16">
            <v>0</v>
          </cell>
          <cell r="AL16">
            <v>28928</v>
          </cell>
          <cell r="AM16">
            <v>165784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659485</v>
          </cell>
          <cell r="AV16">
            <v>192069.13594470039</v>
          </cell>
          <cell r="AW16">
            <v>316012</v>
          </cell>
          <cell r="AX16">
            <v>121354.5262645161</v>
          </cell>
          <cell r="AY16">
            <v>1167566.1359447003</v>
          </cell>
          <cell r="AZ16">
            <v>972854.13594470033</v>
          </cell>
          <cell r="BA16">
            <v>4265</v>
          </cell>
          <cell r="BB16">
            <v>874325</v>
          </cell>
          <cell r="BC16">
            <v>0</v>
          </cell>
          <cell r="BD16">
            <v>0</v>
          </cell>
          <cell r="BE16">
            <v>1167566.1359447003</v>
          </cell>
          <cell r="BF16">
            <v>1167566.1359447006</v>
          </cell>
          <cell r="BG16">
            <v>0</v>
          </cell>
          <cell r="BH16">
            <v>1069037</v>
          </cell>
          <cell r="BI16">
            <v>753025</v>
          </cell>
          <cell r="BJ16">
            <v>851554.13594470033</v>
          </cell>
          <cell r="BK16">
            <v>4153.9226143643918</v>
          </cell>
          <cell r="BL16">
            <v>4037.7443708737869</v>
          </cell>
          <cell r="BM16">
            <v>2.8773055651728493E-2</v>
          </cell>
          <cell r="BN16">
            <v>0</v>
          </cell>
          <cell r="BO16">
            <v>0</v>
          </cell>
          <cell r="BP16">
            <v>1167566.1359447003</v>
          </cell>
          <cell r="BQ16">
            <v>4745.6299314375628</v>
          </cell>
          <cell r="BR16" t="str">
            <v>Y</v>
          </cell>
          <cell r="BS16">
            <v>5695.4445655839045</v>
          </cell>
          <cell r="BT16">
            <v>2.6753739862352077E-2</v>
          </cell>
          <cell r="BU16">
            <v>-7446.4755053156305</v>
          </cell>
          <cell r="BV16">
            <v>1160119.6604393846</v>
          </cell>
          <cell r="BW16">
            <v>0</v>
          </cell>
          <cell r="BX16">
            <v>1160119.6604393846</v>
          </cell>
          <cell r="BY16">
            <v>28928</v>
          </cell>
          <cell r="BZ16">
            <v>1131191.6604393846</v>
          </cell>
        </row>
        <row r="17">
          <cell r="C17">
            <v>9252039</v>
          </cell>
          <cell r="D17" t="str">
            <v>The South Hykeham Community Primary School</v>
          </cell>
          <cell r="E17">
            <v>152</v>
          </cell>
          <cell r="F17">
            <v>152</v>
          </cell>
          <cell r="G17">
            <v>0</v>
          </cell>
          <cell r="H17">
            <v>488984</v>
          </cell>
          <cell r="I17">
            <v>0</v>
          </cell>
          <cell r="J17">
            <v>0</v>
          </cell>
          <cell r="K17">
            <v>7520.0000000000118</v>
          </cell>
          <cell r="L17">
            <v>0</v>
          </cell>
          <cell r="M17">
            <v>10030.000000000011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459.99999999999977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1301.2121212121253</v>
          </cell>
          <cell r="AB17">
            <v>0</v>
          </cell>
          <cell r="AC17">
            <v>0</v>
          </cell>
          <cell r="AD17">
            <v>42212.203389830509</v>
          </cell>
          <cell r="AE17">
            <v>0</v>
          </cell>
          <cell r="AF17">
            <v>0</v>
          </cell>
          <cell r="AG17">
            <v>0</v>
          </cell>
          <cell r="AH17">
            <v>121300</v>
          </cell>
          <cell r="AI17">
            <v>0</v>
          </cell>
          <cell r="AJ17">
            <v>0</v>
          </cell>
          <cell r="AK17">
            <v>0</v>
          </cell>
          <cell r="AL17">
            <v>14595.75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488984</v>
          </cell>
          <cell r="AV17">
            <v>61523.415511042651</v>
          </cell>
          <cell r="AW17">
            <v>135895.75</v>
          </cell>
          <cell r="AX17">
            <v>68051.528608813562</v>
          </cell>
          <cell r="AY17">
            <v>686403.16551104269</v>
          </cell>
          <cell r="AZ17">
            <v>671807.41551104269</v>
          </cell>
          <cell r="BA17">
            <v>4265</v>
          </cell>
          <cell r="BB17">
            <v>648280</v>
          </cell>
          <cell r="BC17">
            <v>0</v>
          </cell>
          <cell r="BD17">
            <v>0</v>
          </cell>
          <cell r="BE17">
            <v>686403.16551104269</v>
          </cell>
          <cell r="BF17">
            <v>686403.16551104258</v>
          </cell>
          <cell r="BG17">
            <v>0</v>
          </cell>
          <cell r="BH17">
            <v>662875.75</v>
          </cell>
          <cell r="BI17">
            <v>526980</v>
          </cell>
          <cell r="BJ17">
            <v>550507.41551104269</v>
          </cell>
          <cell r="BK17">
            <v>3621.7593125726494</v>
          </cell>
          <cell r="BL17">
            <v>3486.1495858974358</v>
          </cell>
          <cell r="BM17">
            <v>3.889957195864379E-2</v>
          </cell>
          <cell r="BN17">
            <v>0</v>
          </cell>
          <cell r="BO17">
            <v>0</v>
          </cell>
          <cell r="BP17">
            <v>686403.16551104269</v>
          </cell>
          <cell r="BQ17">
            <v>4419.7856283621231</v>
          </cell>
          <cell r="BR17" t="str">
            <v>Y</v>
          </cell>
          <cell r="BS17">
            <v>4515.8102994147548</v>
          </cell>
          <cell r="BT17">
            <v>3.6383764557552878E-2</v>
          </cell>
          <cell r="BU17">
            <v>-5521.2891551608582</v>
          </cell>
          <cell r="BV17">
            <v>680881.8763558818</v>
          </cell>
          <cell r="BW17">
            <v>0</v>
          </cell>
          <cell r="BX17">
            <v>680881.8763558818</v>
          </cell>
          <cell r="BY17">
            <v>14595.75</v>
          </cell>
          <cell r="BZ17">
            <v>666286.1263558818</v>
          </cell>
        </row>
        <row r="18">
          <cell r="C18">
            <v>9252050</v>
          </cell>
          <cell r="D18" t="str">
            <v>Walcott Primary School</v>
          </cell>
          <cell r="E18">
            <v>84</v>
          </cell>
          <cell r="F18">
            <v>84</v>
          </cell>
          <cell r="G18">
            <v>0</v>
          </cell>
          <cell r="H18">
            <v>270228</v>
          </cell>
          <cell r="I18">
            <v>0</v>
          </cell>
          <cell r="J18">
            <v>0</v>
          </cell>
          <cell r="K18">
            <v>10340.000000000004</v>
          </cell>
          <cell r="L18">
            <v>0</v>
          </cell>
          <cell r="M18">
            <v>13570.000000000011</v>
          </cell>
          <cell r="N18">
            <v>0</v>
          </cell>
          <cell r="O18">
            <v>2860.0000000000041</v>
          </cell>
          <cell r="P18">
            <v>7020.0000000000109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25125.882352941175</v>
          </cell>
          <cell r="AE18">
            <v>0</v>
          </cell>
          <cell r="AF18">
            <v>887.99999999999773</v>
          </cell>
          <cell r="AG18">
            <v>0</v>
          </cell>
          <cell r="AH18">
            <v>121300</v>
          </cell>
          <cell r="AI18">
            <v>48317.757009345791</v>
          </cell>
          <cell r="AJ18">
            <v>0</v>
          </cell>
          <cell r="AK18">
            <v>0</v>
          </cell>
          <cell r="AL18">
            <v>5613.75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270228</v>
          </cell>
          <cell r="AV18">
            <v>59803.882352941204</v>
          </cell>
          <cell r="AW18">
            <v>175231.50700934581</v>
          </cell>
          <cell r="AX18">
            <v>51712.56825411765</v>
          </cell>
          <cell r="AY18">
            <v>505263.38936228701</v>
          </cell>
          <cell r="AZ18">
            <v>499649.63936228701</v>
          </cell>
          <cell r="BA18">
            <v>4265</v>
          </cell>
          <cell r="BB18">
            <v>358260</v>
          </cell>
          <cell r="BC18">
            <v>0</v>
          </cell>
          <cell r="BD18">
            <v>0</v>
          </cell>
          <cell r="BE18">
            <v>505263.38936228701</v>
          </cell>
          <cell r="BF18">
            <v>505263.38936228701</v>
          </cell>
          <cell r="BG18">
            <v>0</v>
          </cell>
          <cell r="BH18">
            <v>363873.75</v>
          </cell>
          <cell r="BI18">
            <v>188642.24299065419</v>
          </cell>
          <cell r="BJ18">
            <v>330031.8823529412</v>
          </cell>
          <cell r="BK18">
            <v>3928.9509803921574</v>
          </cell>
          <cell r="BL18">
            <v>3167.5527434699252</v>
          </cell>
          <cell r="BM18">
            <v>0.24037428847614117</v>
          </cell>
          <cell r="BN18">
            <v>0</v>
          </cell>
          <cell r="BO18">
            <v>0</v>
          </cell>
          <cell r="BP18">
            <v>505263.38936228701</v>
          </cell>
          <cell r="BQ18">
            <v>5948.2099924081786</v>
          </cell>
          <cell r="BR18" t="str">
            <v>Y</v>
          </cell>
          <cell r="BS18">
            <v>6015.0403495510354</v>
          </cell>
          <cell r="BT18">
            <v>0.11099326861984604</v>
          </cell>
          <cell r="BU18">
            <v>-3051.2387436415265</v>
          </cell>
          <cell r="BV18">
            <v>502212.15061864548</v>
          </cell>
          <cell r="BW18">
            <v>0</v>
          </cell>
          <cell r="BX18">
            <v>502212.15061864548</v>
          </cell>
          <cell r="BY18">
            <v>5613.75</v>
          </cell>
          <cell r="BZ18">
            <v>496598.40061864548</v>
          </cell>
        </row>
        <row r="19">
          <cell r="C19">
            <v>9252054</v>
          </cell>
          <cell r="D19" t="str">
            <v>Belton Lane Community Primary School</v>
          </cell>
          <cell r="E19">
            <v>316</v>
          </cell>
          <cell r="F19">
            <v>316</v>
          </cell>
          <cell r="G19">
            <v>0</v>
          </cell>
          <cell r="H19">
            <v>1016572</v>
          </cell>
          <cell r="I19">
            <v>0</v>
          </cell>
          <cell r="J19">
            <v>0</v>
          </cell>
          <cell r="K19">
            <v>49349.999999999964</v>
          </cell>
          <cell r="L19">
            <v>0</v>
          </cell>
          <cell r="M19">
            <v>68440.000000000044</v>
          </cell>
          <cell r="N19">
            <v>0</v>
          </cell>
          <cell r="O19">
            <v>7503.7460317460364</v>
          </cell>
          <cell r="P19">
            <v>31419.428571428547</v>
          </cell>
          <cell r="Q19">
            <v>1685.3333333333337</v>
          </cell>
          <cell r="R19">
            <v>1845.8412698412703</v>
          </cell>
          <cell r="S19">
            <v>23103.11111111108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2541.4946619217158</v>
          </cell>
          <cell r="AB19">
            <v>0</v>
          </cell>
          <cell r="AC19">
            <v>0</v>
          </cell>
          <cell r="AD19">
            <v>112225.14285714286</v>
          </cell>
          <cell r="AE19">
            <v>0</v>
          </cell>
          <cell r="AF19">
            <v>0</v>
          </cell>
          <cell r="AG19">
            <v>0</v>
          </cell>
          <cell r="AH19">
            <v>121300</v>
          </cell>
          <cell r="AI19">
            <v>0</v>
          </cell>
          <cell r="AJ19">
            <v>0</v>
          </cell>
          <cell r="AK19">
            <v>0</v>
          </cell>
          <cell r="AL19">
            <v>26624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1016572</v>
          </cell>
          <cell r="AV19">
            <v>298114.09783652489</v>
          </cell>
          <cell r="AW19">
            <v>147924</v>
          </cell>
          <cell r="AX19">
            <v>198714.31844952379</v>
          </cell>
          <cell r="AY19">
            <v>1462610.0978365249</v>
          </cell>
          <cell r="AZ19">
            <v>1435986.0978365249</v>
          </cell>
          <cell r="BA19">
            <v>4265</v>
          </cell>
          <cell r="BB19">
            <v>1347740</v>
          </cell>
          <cell r="BC19">
            <v>0</v>
          </cell>
          <cell r="BD19">
            <v>0</v>
          </cell>
          <cell r="BE19">
            <v>1462610.0978365249</v>
          </cell>
          <cell r="BF19">
            <v>1462610.0978365247</v>
          </cell>
          <cell r="BG19">
            <v>0</v>
          </cell>
          <cell r="BH19">
            <v>1374364</v>
          </cell>
          <cell r="BI19">
            <v>1226440</v>
          </cell>
          <cell r="BJ19">
            <v>1314686.0978365249</v>
          </cell>
          <cell r="BK19">
            <v>4160.3990437864713</v>
          </cell>
          <cell r="BL19">
            <v>4045.9285291925466</v>
          </cell>
          <cell r="BM19">
            <v>2.8292767350680259E-2</v>
          </cell>
          <cell r="BN19">
            <v>0</v>
          </cell>
          <cell r="BO19">
            <v>0</v>
          </cell>
          <cell r="BP19">
            <v>1462610.0978365249</v>
          </cell>
          <cell r="BQ19">
            <v>4544.2598032801425</v>
          </cell>
          <cell r="BR19" t="str">
            <v>Y</v>
          </cell>
          <cell r="BS19">
            <v>4628.512967837104</v>
          </cell>
          <cell r="BT19">
            <v>2.7343926479892922E-2</v>
          </cell>
          <cell r="BU19">
            <v>-11478.469559413363</v>
          </cell>
          <cell r="BV19">
            <v>1451131.6282771116</v>
          </cell>
          <cell r="BW19">
            <v>0</v>
          </cell>
          <cell r="BX19">
            <v>1451131.6282771116</v>
          </cell>
          <cell r="BY19">
            <v>26624</v>
          </cell>
          <cell r="BZ19">
            <v>1424507.6282771116</v>
          </cell>
        </row>
        <row r="20">
          <cell r="C20">
            <v>9252055</v>
          </cell>
          <cell r="D20" t="str">
            <v>Cliffedale Primary School</v>
          </cell>
          <cell r="E20">
            <v>287</v>
          </cell>
          <cell r="F20">
            <v>287</v>
          </cell>
          <cell r="G20">
            <v>0</v>
          </cell>
          <cell r="H20">
            <v>923279</v>
          </cell>
          <cell r="I20">
            <v>0</v>
          </cell>
          <cell r="J20">
            <v>0</v>
          </cell>
          <cell r="K20">
            <v>16919.999999999942</v>
          </cell>
          <cell r="L20">
            <v>0</v>
          </cell>
          <cell r="M20">
            <v>21239.999999999927</v>
          </cell>
          <cell r="N20">
            <v>0</v>
          </cell>
          <cell r="O20">
            <v>6379.9999999999754</v>
          </cell>
          <cell r="P20">
            <v>5670.0000000000018</v>
          </cell>
          <cell r="Q20">
            <v>1680.0000000000052</v>
          </cell>
          <cell r="R20">
            <v>460.00000000000011</v>
          </cell>
          <cell r="S20">
            <v>2939.999999999995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6538.5080645161306</v>
          </cell>
          <cell r="AB20">
            <v>0</v>
          </cell>
          <cell r="AC20">
            <v>0</v>
          </cell>
          <cell r="AD20">
            <v>77998.607594936708</v>
          </cell>
          <cell r="AE20">
            <v>0</v>
          </cell>
          <cell r="AF20">
            <v>0</v>
          </cell>
          <cell r="AG20">
            <v>0</v>
          </cell>
          <cell r="AH20">
            <v>121300</v>
          </cell>
          <cell r="AI20">
            <v>0</v>
          </cell>
          <cell r="AJ20">
            <v>0</v>
          </cell>
          <cell r="AK20">
            <v>0</v>
          </cell>
          <cell r="AL20">
            <v>27136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923279</v>
          </cell>
          <cell r="AV20">
            <v>139827.11565945268</v>
          </cell>
          <cell r="AW20">
            <v>148436</v>
          </cell>
          <cell r="AX20">
            <v>128395.10405215186</v>
          </cell>
          <cell r="AY20">
            <v>1211542.1156594527</v>
          </cell>
          <cell r="AZ20">
            <v>1184406.1156594527</v>
          </cell>
          <cell r="BA20">
            <v>4265</v>
          </cell>
          <cell r="BB20">
            <v>1224055</v>
          </cell>
          <cell r="BC20">
            <v>39648.884340547258</v>
          </cell>
          <cell r="BD20">
            <v>0</v>
          </cell>
          <cell r="BE20">
            <v>1251191</v>
          </cell>
          <cell r="BF20">
            <v>1251191</v>
          </cell>
          <cell r="BG20">
            <v>0</v>
          </cell>
          <cell r="BH20">
            <v>1251191</v>
          </cell>
          <cell r="BI20">
            <v>1102755</v>
          </cell>
          <cell r="BJ20">
            <v>1102755</v>
          </cell>
          <cell r="BK20">
            <v>3842.3519163763067</v>
          </cell>
          <cell r="BL20">
            <v>3755.8741258741261</v>
          </cell>
          <cell r="BM20">
            <v>2.3024677506212784E-2</v>
          </cell>
          <cell r="BN20">
            <v>0</v>
          </cell>
          <cell r="BO20">
            <v>0</v>
          </cell>
          <cell r="BP20">
            <v>1251191</v>
          </cell>
          <cell r="BQ20">
            <v>4265</v>
          </cell>
          <cell r="BR20" t="str">
            <v>Y</v>
          </cell>
          <cell r="BS20">
            <v>4359.5505226480836</v>
          </cell>
          <cell r="BT20">
            <v>1.9806259264848469E-2</v>
          </cell>
          <cell r="BU20">
            <v>-10425.065707441883</v>
          </cell>
          <cell r="BV20">
            <v>1240765.9342925581</v>
          </cell>
          <cell r="BW20">
            <v>0</v>
          </cell>
          <cell r="BX20">
            <v>1240765.9342925581</v>
          </cell>
          <cell r="BY20">
            <v>27136</v>
          </cell>
          <cell r="BZ20">
            <v>1213629.9342925581</v>
          </cell>
        </row>
        <row r="21">
          <cell r="C21">
            <v>9252062</v>
          </cell>
          <cell r="D21" t="str">
            <v>Deeping St James Community Primary School</v>
          </cell>
          <cell r="E21">
            <v>211</v>
          </cell>
          <cell r="F21">
            <v>211</v>
          </cell>
          <cell r="G21">
            <v>0</v>
          </cell>
          <cell r="H21">
            <v>678787</v>
          </cell>
          <cell r="I21">
            <v>0</v>
          </cell>
          <cell r="J21">
            <v>0</v>
          </cell>
          <cell r="K21">
            <v>15040.000000000013</v>
          </cell>
          <cell r="L21">
            <v>0</v>
          </cell>
          <cell r="M21">
            <v>19470.000000000018</v>
          </cell>
          <cell r="N21">
            <v>0</v>
          </cell>
          <cell r="O21">
            <v>220.0000000000002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662.30555555555611</v>
          </cell>
          <cell r="AB21">
            <v>0</v>
          </cell>
          <cell r="AC21">
            <v>0</v>
          </cell>
          <cell r="AD21">
            <v>64139.064327485379</v>
          </cell>
          <cell r="AE21">
            <v>0</v>
          </cell>
          <cell r="AF21">
            <v>0</v>
          </cell>
          <cell r="AG21">
            <v>0</v>
          </cell>
          <cell r="AH21">
            <v>121300</v>
          </cell>
          <cell r="AI21">
            <v>0</v>
          </cell>
          <cell r="AJ21">
            <v>0</v>
          </cell>
          <cell r="AK21">
            <v>0</v>
          </cell>
          <cell r="AL21">
            <v>19336.25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678787</v>
          </cell>
          <cell r="AV21">
            <v>99531.369883040956</v>
          </cell>
          <cell r="AW21">
            <v>140636.25</v>
          </cell>
          <cell r="AX21">
            <v>95441.362471578948</v>
          </cell>
          <cell r="AY21">
            <v>918954.6198830409</v>
          </cell>
          <cell r="AZ21">
            <v>899618.3698830409</v>
          </cell>
          <cell r="BA21">
            <v>4265</v>
          </cell>
          <cell r="BB21">
            <v>899915</v>
          </cell>
          <cell r="BC21">
            <v>296.63011695910245</v>
          </cell>
          <cell r="BD21">
            <v>0</v>
          </cell>
          <cell r="BE21">
            <v>919251.25</v>
          </cell>
          <cell r="BF21">
            <v>919251.25</v>
          </cell>
          <cell r="BG21">
            <v>0</v>
          </cell>
          <cell r="BH21">
            <v>919251.25</v>
          </cell>
          <cell r="BI21">
            <v>778615</v>
          </cell>
          <cell r="BJ21">
            <v>778615</v>
          </cell>
          <cell r="BK21">
            <v>3690.1184834123223</v>
          </cell>
          <cell r="BL21">
            <v>3605.1184834123223</v>
          </cell>
          <cell r="BM21">
            <v>2.3577588473471103E-2</v>
          </cell>
          <cell r="BN21">
            <v>0</v>
          </cell>
          <cell r="BO21">
            <v>0</v>
          </cell>
          <cell r="BP21">
            <v>919251.25</v>
          </cell>
          <cell r="BQ21">
            <v>4265</v>
          </cell>
          <cell r="BR21" t="str">
            <v>Y</v>
          </cell>
          <cell r="BS21">
            <v>4356.6409952606637</v>
          </cell>
          <cell r="BT21">
            <v>1.9898675964180157E-2</v>
          </cell>
          <cell r="BU21">
            <v>-7664.4211298614537</v>
          </cell>
          <cell r="BV21">
            <v>911586.8288701385</v>
          </cell>
          <cell r="BW21">
            <v>0</v>
          </cell>
          <cell r="BX21">
            <v>911586.8288701385</v>
          </cell>
          <cell r="BY21">
            <v>19336.25</v>
          </cell>
          <cell r="BZ21">
            <v>892250.5788701385</v>
          </cell>
        </row>
        <row r="22">
          <cell r="C22">
            <v>9252065</v>
          </cell>
          <cell r="D22" t="str">
            <v>Market Deeping Community Primary School</v>
          </cell>
          <cell r="E22">
            <v>314</v>
          </cell>
          <cell r="F22">
            <v>314</v>
          </cell>
          <cell r="G22">
            <v>0</v>
          </cell>
          <cell r="H22">
            <v>1010138</v>
          </cell>
          <cell r="I22">
            <v>0</v>
          </cell>
          <cell r="J22">
            <v>0</v>
          </cell>
          <cell r="K22">
            <v>33840.000000000029</v>
          </cell>
          <cell r="L22">
            <v>0</v>
          </cell>
          <cell r="M22">
            <v>45430.000000000051</v>
          </cell>
          <cell r="N22">
            <v>0</v>
          </cell>
          <cell r="O22">
            <v>12980.000000000033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3957.100371747204</v>
          </cell>
          <cell r="AB22">
            <v>0</v>
          </cell>
          <cell r="AC22">
            <v>0</v>
          </cell>
          <cell r="AD22">
            <v>107141.72549019607</v>
          </cell>
          <cell r="AE22">
            <v>0</v>
          </cell>
          <cell r="AF22">
            <v>0</v>
          </cell>
          <cell r="AG22">
            <v>0</v>
          </cell>
          <cell r="AH22">
            <v>121300</v>
          </cell>
          <cell r="AI22">
            <v>0</v>
          </cell>
          <cell r="AJ22">
            <v>0</v>
          </cell>
          <cell r="AK22">
            <v>0</v>
          </cell>
          <cell r="AL22">
            <v>25199.5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1010138</v>
          </cell>
          <cell r="AV22">
            <v>203348.82586194339</v>
          </cell>
          <cell r="AW22">
            <v>146499.5</v>
          </cell>
          <cell r="AX22">
            <v>156907.52811294119</v>
          </cell>
          <cell r="AY22">
            <v>1359986.3258619434</v>
          </cell>
          <cell r="AZ22">
            <v>1334786.8258619434</v>
          </cell>
          <cell r="BA22">
            <v>4265</v>
          </cell>
          <cell r="BB22">
            <v>1339210</v>
          </cell>
          <cell r="BC22">
            <v>4423.17413805658</v>
          </cell>
          <cell r="BD22">
            <v>0</v>
          </cell>
          <cell r="BE22">
            <v>1364409.5</v>
          </cell>
          <cell r="BF22">
            <v>1364409.5</v>
          </cell>
          <cell r="BG22">
            <v>0</v>
          </cell>
          <cell r="BH22">
            <v>1364409.5</v>
          </cell>
          <cell r="BI22">
            <v>1217910</v>
          </cell>
          <cell r="BJ22">
            <v>1217910</v>
          </cell>
          <cell r="BK22">
            <v>3878.6942675159235</v>
          </cell>
          <cell r="BL22">
            <v>3749.8581560283687</v>
          </cell>
          <cell r="BM22">
            <v>3.4357595974779595E-2</v>
          </cell>
          <cell r="BN22">
            <v>0</v>
          </cell>
          <cell r="BO22">
            <v>0</v>
          </cell>
          <cell r="BP22">
            <v>1364409.5</v>
          </cell>
          <cell r="BQ22">
            <v>4265</v>
          </cell>
          <cell r="BR22" t="str">
            <v>Y</v>
          </cell>
          <cell r="BS22">
            <v>4345.253184713376</v>
          </cell>
          <cell r="BT22">
            <v>1.7776260820378198E-2</v>
          </cell>
          <cell r="BU22">
            <v>-11405.821017898088</v>
          </cell>
          <cell r="BV22">
            <v>1353003.6789821018</v>
          </cell>
          <cell r="BW22">
            <v>0</v>
          </cell>
          <cell r="BX22">
            <v>1353003.6789821018</v>
          </cell>
          <cell r="BY22">
            <v>25199.5</v>
          </cell>
          <cell r="BZ22">
            <v>1327804.1789821018</v>
          </cell>
        </row>
        <row r="23">
          <cell r="C23">
            <v>9252067</v>
          </cell>
          <cell r="D23" t="str">
            <v>Skellingthorpe the Holt Primary School</v>
          </cell>
          <cell r="E23">
            <v>195</v>
          </cell>
          <cell r="F23">
            <v>195</v>
          </cell>
          <cell r="G23">
            <v>0</v>
          </cell>
          <cell r="H23">
            <v>627315</v>
          </cell>
          <cell r="I23">
            <v>0</v>
          </cell>
          <cell r="J23">
            <v>0</v>
          </cell>
          <cell r="K23">
            <v>16920.000000000033</v>
          </cell>
          <cell r="L23">
            <v>0</v>
          </cell>
          <cell r="M23">
            <v>22420.000000000018</v>
          </cell>
          <cell r="N23">
            <v>0</v>
          </cell>
          <cell r="O23">
            <v>1796.8586387434552</v>
          </cell>
          <cell r="P23">
            <v>551.30890052356153</v>
          </cell>
          <cell r="Q23">
            <v>428.7958115183248</v>
          </cell>
          <cell r="R23">
            <v>1878.5340314136172</v>
          </cell>
          <cell r="S23">
            <v>0</v>
          </cell>
          <cell r="T23">
            <v>3920.4188481675355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62216.470588235286</v>
          </cell>
          <cell r="AE23">
            <v>0</v>
          </cell>
          <cell r="AF23">
            <v>0</v>
          </cell>
          <cell r="AG23">
            <v>0</v>
          </cell>
          <cell r="AH23">
            <v>121300</v>
          </cell>
          <cell r="AI23">
            <v>0</v>
          </cell>
          <cell r="AJ23">
            <v>0</v>
          </cell>
          <cell r="AK23">
            <v>0</v>
          </cell>
          <cell r="AL23">
            <v>20583.75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627315</v>
          </cell>
          <cell r="AV23">
            <v>110132.38681860184</v>
          </cell>
          <cell r="AW23">
            <v>141883.75</v>
          </cell>
          <cell r="AX23">
            <v>97326.848806775481</v>
          </cell>
          <cell r="AY23">
            <v>879331.13681860187</v>
          </cell>
          <cell r="AZ23">
            <v>858747.38681860187</v>
          </cell>
          <cell r="BA23">
            <v>4265</v>
          </cell>
          <cell r="BB23">
            <v>831675</v>
          </cell>
          <cell r="BC23">
            <v>0</v>
          </cell>
          <cell r="BD23">
            <v>0</v>
          </cell>
          <cell r="BE23">
            <v>879331.13681860187</v>
          </cell>
          <cell r="BF23">
            <v>879331.13681860175</v>
          </cell>
          <cell r="BG23">
            <v>0</v>
          </cell>
          <cell r="BH23">
            <v>852258.75</v>
          </cell>
          <cell r="BI23">
            <v>710375</v>
          </cell>
          <cell r="BJ23">
            <v>737447.38681860187</v>
          </cell>
          <cell r="BK23">
            <v>3781.7814708646251</v>
          </cell>
          <cell r="BL23">
            <v>3625.1178052356022</v>
          </cell>
          <cell r="BM23">
            <v>4.3216158493597182E-2</v>
          </cell>
          <cell r="BN23">
            <v>0</v>
          </cell>
          <cell r="BO23">
            <v>0</v>
          </cell>
          <cell r="BP23">
            <v>879331.13681860187</v>
          </cell>
          <cell r="BQ23">
            <v>4403.8327529159069</v>
          </cell>
          <cell r="BR23" t="str">
            <v>Y</v>
          </cell>
          <cell r="BS23">
            <v>4509.3904452235993</v>
          </cell>
          <cell r="BT23">
            <v>3.2377959125660549E-2</v>
          </cell>
          <cell r="BU23">
            <v>-7083.2327977392588</v>
          </cell>
          <cell r="BV23">
            <v>872247.90402086265</v>
          </cell>
          <cell r="BW23">
            <v>0</v>
          </cell>
          <cell r="BX23">
            <v>872247.90402086265</v>
          </cell>
          <cell r="BY23">
            <v>20583.75</v>
          </cell>
          <cell r="BZ23">
            <v>851664.15402086265</v>
          </cell>
        </row>
        <row r="24">
          <cell r="C24">
            <v>9252070</v>
          </cell>
          <cell r="D24" t="str">
            <v>Belmont Community Primary School</v>
          </cell>
          <cell r="E24">
            <v>203</v>
          </cell>
          <cell r="F24">
            <v>203</v>
          </cell>
          <cell r="G24">
            <v>0</v>
          </cell>
          <cell r="H24">
            <v>653051</v>
          </cell>
          <cell r="I24">
            <v>0</v>
          </cell>
          <cell r="J24">
            <v>0</v>
          </cell>
          <cell r="K24">
            <v>31490.000000000015</v>
          </cell>
          <cell r="L24">
            <v>0</v>
          </cell>
          <cell r="M24">
            <v>41890.000000000022</v>
          </cell>
          <cell r="N24">
            <v>0</v>
          </cell>
          <cell r="O24">
            <v>3739.9999999999991</v>
          </cell>
          <cell r="P24">
            <v>11070.000000000016</v>
          </cell>
          <cell r="Q24">
            <v>839.99999999999977</v>
          </cell>
          <cell r="R24">
            <v>0</v>
          </cell>
          <cell r="S24">
            <v>27439.999999999978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2651.9075144508674</v>
          </cell>
          <cell r="AB24">
            <v>0</v>
          </cell>
          <cell r="AC24">
            <v>0</v>
          </cell>
          <cell r="AD24">
            <v>90164.855491329479</v>
          </cell>
          <cell r="AE24">
            <v>0</v>
          </cell>
          <cell r="AF24">
            <v>1683.4999999999975</v>
          </cell>
          <cell r="AG24">
            <v>0</v>
          </cell>
          <cell r="AH24">
            <v>121300</v>
          </cell>
          <cell r="AI24">
            <v>0</v>
          </cell>
          <cell r="AJ24">
            <v>0</v>
          </cell>
          <cell r="AK24">
            <v>0</v>
          </cell>
          <cell r="AL24">
            <v>22080.75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653051</v>
          </cell>
          <cell r="AV24">
            <v>210970.26300578038</v>
          </cell>
          <cell r="AW24">
            <v>143380.75</v>
          </cell>
          <cell r="AX24">
            <v>144504.5979847399</v>
          </cell>
          <cell r="AY24">
            <v>1007402.0130057804</v>
          </cell>
          <cell r="AZ24">
            <v>985321.26300578041</v>
          </cell>
          <cell r="BA24">
            <v>4265</v>
          </cell>
          <cell r="BB24">
            <v>865795</v>
          </cell>
          <cell r="BC24">
            <v>0</v>
          </cell>
          <cell r="BD24">
            <v>0</v>
          </cell>
          <cell r="BE24">
            <v>1007402.0130057804</v>
          </cell>
          <cell r="BF24">
            <v>1007402.0130057803</v>
          </cell>
          <cell r="BG24">
            <v>0</v>
          </cell>
          <cell r="BH24">
            <v>887875.75</v>
          </cell>
          <cell r="BI24">
            <v>744495</v>
          </cell>
          <cell r="BJ24">
            <v>864021.26300578041</v>
          </cell>
          <cell r="BK24">
            <v>4256.2623793388193</v>
          </cell>
          <cell r="BL24">
            <v>4053.0961551546393</v>
          </cell>
          <cell r="BM24">
            <v>5.0126179199029765E-2</v>
          </cell>
          <cell r="BN24">
            <v>0</v>
          </cell>
          <cell r="BO24">
            <v>0</v>
          </cell>
          <cell r="BP24">
            <v>1007402.0130057804</v>
          </cell>
          <cell r="BQ24">
            <v>4853.7993251516273</v>
          </cell>
          <cell r="BR24" t="str">
            <v>Y</v>
          </cell>
          <cell r="BS24">
            <v>4962.5714926393121</v>
          </cell>
          <cell r="BT24">
            <v>3.5557843069937034E-2</v>
          </cell>
          <cell r="BU24">
            <v>-7373.8269638003558</v>
          </cell>
          <cell r="BV24">
            <v>1000028.1860419801</v>
          </cell>
          <cell r="BW24">
            <v>0</v>
          </cell>
          <cell r="BX24">
            <v>1000028.1860419801</v>
          </cell>
          <cell r="BY24">
            <v>22080.75</v>
          </cell>
          <cell r="BZ24">
            <v>977947.43604198005</v>
          </cell>
        </row>
        <row r="25">
          <cell r="C25">
            <v>9252084</v>
          </cell>
          <cell r="D25" t="str">
            <v>South View Community Primary School</v>
          </cell>
          <cell r="E25">
            <v>380</v>
          </cell>
          <cell r="F25">
            <v>380</v>
          </cell>
          <cell r="G25">
            <v>0</v>
          </cell>
          <cell r="H25">
            <v>1222460</v>
          </cell>
          <cell r="I25">
            <v>0</v>
          </cell>
          <cell r="J25">
            <v>0</v>
          </cell>
          <cell r="K25">
            <v>38069.999999999978</v>
          </cell>
          <cell r="L25">
            <v>0</v>
          </cell>
          <cell r="M25">
            <v>51919.999999999985</v>
          </cell>
          <cell r="N25">
            <v>0</v>
          </cell>
          <cell r="O25">
            <v>3080.0000000000005</v>
          </cell>
          <cell r="P25">
            <v>539.99999999999977</v>
          </cell>
          <cell r="Q25">
            <v>839.99999999999977</v>
          </cell>
          <cell r="R25">
            <v>919.99999999999966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3800.0000000000027</v>
          </cell>
          <cell r="AB25">
            <v>0</v>
          </cell>
          <cell r="AC25">
            <v>0</v>
          </cell>
          <cell r="AD25">
            <v>137574.75728155341</v>
          </cell>
          <cell r="AE25">
            <v>0</v>
          </cell>
          <cell r="AF25">
            <v>8510.0000000000091</v>
          </cell>
          <cell r="AG25">
            <v>0</v>
          </cell>
          <cell r="AH25">
            <v>121300</v>
          </cell>
          <cell r="AI25">
            <v>0</v>
          </cell>
          <cell r="AJ25">
            <v>0</v>
          </cell>
          <cell r="AK25">
            <v>0</v>
          </cell>
          <cell r="AL25">
            <v>47360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1222460</v>
          </cell>
          <cell r="AV25">
            <v>245254.75728155338</v>
          </cell>
          <cell r="AW25">
            <v>168660</v>
          </cell>
          <cell r="AX25">
            <v>185992.65665631069</v>
          </cell>
          <cell r="AY25">
            <v>1636374.7572815535</v>
          </cell>
          <cell r="AZ25">
            <v>1589014.7572815535</v>
          </cell>
          <cell r="BA25">
            <v>4265</v>
          </cell>
          <cell r="BB25">
            <v>1620700</v>
          </cell>
          <cell r="BC25">
            <v>31685.242718446534</v>
          </cell>
          <cell r="BD25">
            <v>0</v>
          </cell>
          <cell r="BE25">
            <v>1668060</v>
          </cell>
          <cell r="BF25">
            <v>1668060</v>
          </cell>
          <cell r="BG25">
            <v>0</v>
          </cell>
          <cell r="BH25">
            <v>1668060</v>
          </cell>
          <cell r="BI25">
            <v>1499400</v>
          </cell>
          <cell r="BJ25">
            <v>1499400</v>
          </cell>
          <cell r="BK25">
            <v>3945.7894736842104</v>
          </cell>
          <cell r="BL25">
            <v>3851.2737127371274</v>
          </cell>
          <cell r="BM25">
            <v>2.4541429147062612E-2</v>
          </cell>
          <cell r="BN25">
            <v>0</v>
          </cell>
          <cell r="BO25">
            <v>0</v>
          </cell>
          <cell r="BP25">
            <v>1668060</v>
          </cell>
          <cell r="BQ25">
            <v>4265</v>
          </cell>
          <cell r="BR25" t="str">
            <v>Y</v>
          </cell>
          <cell r="BS25">
            <v>4389.6315789473683</v>
          </cell>
          <cell r="BT25">
            <v>1.8866794544892374E-2</v>
          </cell>
          <cell r="BU25">
            <v>-13803.222887902144</v>
          </cell>
          <cell r="BV25">
            <v>1654256.7771120979</v>
          </cell>
          <cell r="BW25">
            <v>0</v>
          </cell>
          <cell r="BX25">
            <v>1654256.7771120979</v>
          </cell>
          <cell r="BY25">
            <v>47360</v>
          </cell>
          <cell r="BZ25">
            <v>1606896.7771120979</v>
          </cell>
        </row>
        <row r="26">
          <cell r="C26">
            <v>9252085</v>
          </cell>
          <cell r="D26" t="str">
            <v>Deeping St Nicholas Primary School</v>
          </cell>
          <cell r="E26">
            <v>63</v>
          </cell>
          <cell r="F26">
            <v>63</v>
          </cell>
          <cell r="G26">
            <v>0</v>
          </cell>
          <cell r="H26">
            <v>202671</v>
          </cell>
          <cell r="I26">
            <v>0</v>
          </cell>
          <cell r="J26">
            <v>0</v>
          </cell>
          <cell r="K26">
            <v>7990.0000000000055</v>
          </cell>
          <cell r="L26">
            <v>0</v>
          </cell>
          <cell r="M26">
            <v>10620.000000000011</v>
          </cell>
          <cell r="N26">
            <v>0</v>
          </cell>
          <cell r="O26">
            <v>880.00000000000023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3358.0188679245271</v>
          </cell>
          <cell r="AB26">
            <v>0</v>
          </cell>
          <cell r="AC26">
            <v>0</v>
          </cell>
          <cell r="AD26">
            <v>21205.531914893618</v>
          </cell>
          <cell r="AE26">
            <v>0</v>
          </cell>
          <cell r="AF26">
            <v>2053.4999999999982</v>
          </cell>
          <cell r="AG26">
            <v>0</v>
          </cell>
          <cell r="AH26">
            <v>121300</v>
          </cell>
          <cell r="AI26">
            <v>55000</v>
          </cell>
          <cell r="AJ26">
            <v>0</v>
          </cell>
          <cell r="AK26">
            <v>0</v>
          </cell>
          <cell r="AL26">
            <v>4226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202671</v>
          </cell>
          <cell r="AV26">
            <v>46107.050782818158</v>
          </cell>
          <cell r="AW26">
            <v>180526</v>
          </cell>
          <cell r="AX26">
            <v>39256.009060425531</v>
          </cell>
          <cell r="AY26">
            <v>429304.05078281817</v>
          </cell>
          <cell r="AZ26">
            <v>425078.05078281817</v>
          </cell>
          <cell r="BA26">
            <v>4265</v>
          </cell>
          <cell r="BB26">
            <v>268695</v>
          </cell>
          <cell r="BC26">
            <v>0</v>
          </cell>
          <cell r="BD26">
            <v>0</v>
          </cell>
          <cell r="BE26">
            <v>429304.05078281817</v>
          </cell>
          <cell r="BF26">
            <v>429304.05078281811</v>
          </cell>
          <cell r="BG26">
            <v>0</v>
          </cell>
          <cell r="BH26">
            <v>272921</v>
          </cell>
          <cell r="BI26">
            <v>92395</v>
          </cell>
          <cell r="BJ26">
            <v>248778.05078281817</v>
          </cell>
          <cell r="BK26">
            <v>3948.8579489336216</v>
          </cell>
          <cell r="BL26">
            <v>3686.4317379310346</v>
          </cell>
          <cell r="BM26">
            <v>7.118705286263366E-2</v>
          </cell>
          <cell r="BN26">
            <v>0</v>
          </cell>
          <cell r="BO26">
            <v>0</v>
          </cell>
          <cell r="BP26">
            <v>429304.05078281817</v>
          </cell>
          <cell r="BQ26">
            <v>6747.2706473463204</v>
          </cell>
          <cell r="BR26" t="str">
            <v>Y</v>
          </cell>
          <cell r="BS26">
            <v>6814.3500124256852</v>
          </cell>
          <cell r="BT26">
            <v>2.2652079258436153E-3</v>
          </cell>
          <cell r="BU26">
            <v>-2288.4290577311449</v>
          </cell>
          <cell r="BV26">
            <v>427015.62172508705</v>
          </cell>
          <cell r="BW26">
            <v>0</v>
          </cell>
          <cell r="BX26">
            <v>427015.62172508705</v>
          </cell>
          <cell r="BY26">
            <v>4226</v>
          </cell>
          <cell r="BZ26">
            <v>422789.62172508705</v>
          </cell>
        </row>
        <row r="27">
          <cell r="C27">
            <v>9252087</v>
          </cell>
          <cell r="D27" t="str">
            <v>Fleet Wood Lane School</v>
          </cell>
          <cell r="E27">
            <v>180</v>
          </cell>
          <cell r="F27">
            <v>180</v>
          </cell>
          <cell r="G27">
            <v>0</v>
          </cell>
          <cell r="H27">
            <v>579060</v>
          </cell>
          <cell r="I27">
            <v>0</v>
          </cell>
          <cell r="J27">
            <v>0</v>
          </cell>
          <cell r="K27">
            <v>16920</v>
          </cell>
          <cell r="L27">
            <v>0</v>
          </cell>
          <cell r="M27">
            <v>23010.000000000036</v>
          </cell>
          <cell r="N27">
            <v>0</v>
          </cell>
          <cell r="O27">
            <v>7480.0000000000045</v>
          </cell>
          <cell r="P27">
            <v>4320.0000000000009</v>
          </cell>
          <cell r="Q27">
            <v>0</v>
          </cell>
          <cell r="R27">
            <v>1380.000000000003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1320.7792207792222</v>
          </cell>
          <cell r="AB27">
            <v>0</v>
          </cell>
          <cell r="AC27">
            <v>0</v>
          </cell>
          <cell r="AD27">
            <v>50172</v>
          </cell>
          <cell r="AE27">
            <v>0</v>
          </cell>
          <cell r="AF27">
            <v>7585.0000000000746</v>
          </cell>
          <cell r="AG27">
            <v>0</v>
          </cell>
          <cell r="AH27">
            <v>121300</v>
          </cell>
          <cell r="AI27">
            <v>0</v>
          </cell>
          <cell r="AJ27">
            <v>0</v>
          </cell>
          <cell r="AK27">
            <v>0</v>
          </cell>
          <cell r="AL27">
            <v>13473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579060</v>
          </cell>
          <cell r="AV27">
            <v>112187.77922077934</v>
          </cell>
          <cell r="AW27">
            <v>134773</v>
          </cell>
          <cell r="AX27">
            <v>89314.001600000003</v>
          </cell>
          <cell r="AY27">
            <v>826020.77922077931</v>
          </cell>
          <cell r="AZ27">
            <v>812547.77922077931</v>
          </cell>
          <cell r="BA27">
            <v>4265</v>
          </cell>
          <cell r="BB27">
            <v>767700</v>
          </cell>
          <cell r="BC27">
            <v>0</v>
          </cell>
          <cell r="BD27">
            <v>0</v>
          </cell>
          <cell r="BE27">
            <v>826020.77922077931</v>
          </cell>
          <cell r="BF27">
            <v>826020.77922077931</v>
          </cell>
          <cell r="BG27">
            <v>0</v>
          </cell>
          <cell r="BH27">
            <v>781173</v>
          </cell>
          <cell r="BI27">
            <v>646400</v>
          </cell>
          <cell r="BJ27">
            <v>691247.77922077931</v>
          </cell>
          <cell r="BK27">
            <v>3840.2654401154405</v>
          </cell>
          <cell r="BL27">
            <v>3608.86374969697</v>
          </cell>
          <cell r="BM27">
            <v>6.4120373188902152E-2</v>
          </cell>
          <cell r="BN27">
            <v>0</v>
          </cell>
          <cell r="BO27">
            <v>0</v>
          </cell>
          <cell r="BP27">
            <v>826020.77922077931</v>
          </cell>
          <cell r="BQ27">
            <v>4514.1543290043292</v>
          </cell>
          <cell r="BR27" t="str">
            <v>Y</v>
          </cell>
          <cell r="BS27">
            <v>4589.0043290043295</v>
          </cell>
          <cell r="BT27">
            <v>3.6906169168123171E-2</v>
          </cell>
          <cell r="BU27">
            <v>-6538.3687363747003</v>
          </cell>
          <cell r="BV27">
            <v>819482.41048440465</v>
          </cell>
          <cell r="BW27">
            <v>0</v>
          </cell>
          <cell r="BX27">
            <v>819482.41048440465</v>
          </cell>
          <cell r="BY27">
            <v>13473</v>
          </cell>
          <cell r="BZ27">
            <v>806009.41048440465</v>
          </cell>
        </row>
        <row r="28">
          <cell r="C28">
            <v>9252089</v>
          </cell>
          <cell r="D28" t="str">
            <v>Gedney Drove End Primary School</v>
          </cell>
          <cell r="E28">
            <v>39</v>
          </cell>
          <cell r="F28">
            <v>39</v>
          </cell>
          <cell r="G28">
            <v>0</v>
          </cell>
          <cell r="H28">
            <v>125463</v>
          </cell>
          <cell r="I28">
            <v>0</v>
          </cell>
          <cell r="J28">
            <v>0</v>
          </cell>
          <cell r="K28">
            <v>5640.0000000000055</v>
          </cell>
          <cell r="L28">
            <v>0</v>
          </cell>
          <cell r="M28">
            <v>7080.0000000000064</v>
          </cell>
          <cell r="N28">
            <v>0</v>
          </cell>
          <cell r="O28">
            <v>6820.0000000000018</v>
          </cell>
          <cell r="P28">
            <v>0</v>
          </cell>
          <cell r="Q28">
            <v>0</v>
          </cell>
          <cell r="R28">
            <v>459.99999999999926</v>
          </cell>
          <cell r="S28">
            <v>489.9999999999992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13850.571428571428</v>
          </cell>
          <cell r="AE28">
            <v>0</v>
          </cell>
          <cell r="AF28">
            <v>3385.5000000000055</v>
          </cell>
          <cell r="AG28">
            <v>0</v>
          </cell>
          <cell r="AH28">
            <v>121300</v>
          </cell>
          <cell r="AI28">
            <v>55000</v>
          </cell>
          <cell r="AJ28">
            <v>0</v>
          </cell>
          <cell r="AK28">
            <v>0</v>
          </cell>
          <cell r="AL28">
            <v>2980.83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125463</v>
          </cell>
          <cell r="AV28">
            <v>37726.071428571449</v>
          </cell>
          <cell r="AW28">
            <v>179280.83</v>
          </cell>
          <cell r="AX28">
            <v>33520.441845714282</v>
          </cell>
          <cell r="AY28">
            <v>342469.90142857144</v>
          </cell>
          <cell r="AZ28">
            <v>339489.07142857142</v>
          </cell>
          <cell r="BA28">
            <v>4265</v>
          </cell>
          <cell r="BB28">
            <v>166335</v>
          </cell>
          <cell r="BC28">
            <v>0</v>
          </cell>
          <cell r="BD28">
            <v>0</v>
          </cell>
          <cell r="BE28">
            <v>342469.90142857144</v>
          </cell>
          <cell r="BF28">
            <v>342469.90142857144</v>
          </cell>
          <cell r="BG28">
            <v>0</v>
          </cell>
          <cell r="BH28">
            <v>169315.83</v>
          </cell>
          <cell r="BI28">
            <v>-9965.0000000000127</v>
          </cell>
          <cell r="BJ28">
            <v>163189.07142857145</v>
          </cell>
          <cell r="BK28">
            <v>4184.3351648351654</v>
          </cell>
          <cell r="BL28">
            <v>3280.6638513513512</v>
          </cell>
          <cell r="BM28">
            <v>0.27545379667946757</v>
          </cell>
          <cell r="BN28">
            <v>0</v>
          </cell>
          <cell r="BO28">
            <v>0</v>
          </cell>
          <cell r="BP28">
            <v>342469.90142857144</v>
          </cell>
          <cell r="BQ28">
            <v>8704.8479853479857</v>
          </cell>
          <cell r="BR28" t="str">
            <v>Y</v>
          </cell>
          <cell r="BS28">
            <v>8781.2795238095241</v>
          </cell>
          <cell r="BT28">
            <v>8.062766944803057E-2</v>
          </cell>
          <cell r="BU28">
            <v>-1416.6465595478517</v>
          </cell>
          <cell r="BV28">
            <v>341053.25486902357</v>
          </cell>
          <cell r="BW28">
            <v>0</v>
          </cell>
          <cell r="BX28">
            <v>341053.25486902357</v>
          </cell>
          <cell r="BY28">
            <v>2980.83</v>
          </cell>
          <cell r="BZ28">
            <v>338072.42486902355</v>
          </cell>
        </row>
        <row r="29">
          <cell r="C29">
            <v>9252091</v>
          </cell>
          <cell r="D29" t="str">
            <v>Clough and Risegate Community Primary School</v>
          </cell>
          <cell r="E29">
            <v>86</v>
          </cell>
          <cell r="F29">
            <v>86</v>
          </cell>
          <cell r="G29">
            <v>0</v>
          </cell>
          <cell r="H29">
            <v>276662</v>
          </cell>
          <cell r="I29">
            <v>0</v>
          </cell>
          <cell r="J29">
            <v>0</v>
          </cell>
          <cell r="K29">
            <v>8930.00000000002</v>
          </cell>
          <cell r="L29">
            <v>0</v>
          </cell>
          <cell r="M29">
            <v>11800.000000000015</v>
          </cell>
          <cell r="N29">
            <v>0</v>
          </cell>
          <cell r="O29">
            <v>5059.9999999999945</v>
          </cell>
          <cell r="P29">
            <v>540.00000000000057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1313.243243243242</v>
          </cell>
          <cell r="AB29">
            <v>0</v>
          </cell>
          <cell r="AC29">
            <v>0</v>
          </cell>
          <cell r="AD29">
            <v>33280.821917808214</v>
          </cell>
          <cell r="AE29">
            <v>0</v>
          </cell>
          <cell r="AF29">
            <v>1701.9999999999995</v>
          </cell>
          <cell r="AG29">
            <v>0</v>
          </cell>
          <cell r="AH29">
            <v>121300</v>
          </cell>
          <cell r="AI29">
            <v>46849.132176234976</v>
          </cell>
          <cell r="AJ29">
            <v>0</v>
          </cell>
          <cell r="AK29">
            <v>0</v>
          </cell>
          <cell r="AL29">
            <v>7735.07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276662</v>
          </cell>
          <cell r="AV29">
            <v>62626.065161051491</v>
          </cell>
          <cell r="AW29">
            <v>175884.20217623498</v>
          </cell>
          <cell r="AX29">
            <v>54691.229045479442</v>
          </cell>
          <cell r="AY29">
            <v>515172.26733728644</v>
          </cell>
          <cell r="AZ29">
            <v>507437.19733728643</v>
          </cell>
          <cell r="BA29">
            <v>4265</v>
          </cell>
          <cell r="BB29">
            <v>366790</v>
          </cell>
          <cell r="BC29">
            <v>0</v>
          </cell>
          <cell r="BD29">
            <v>0</v>
          </cell>
          <cell r="BE29">
            <v>515172.26733728644</v>
          </cell>
          <cell r="BF29">
            <v>515172.26733728644</v>
          </cell>
          <cell r="BG29">
            <v>0</v>
          </cell>
          <cell r="BH29">
            <v>374525.07</v>
          </cell>
          <cell r="BI29">
            <v>198640.86782376503</v>
          </cell>
          <cell r="BJ29">
            <v>339288.06516105146</v>
          </cell>
          <cell r="BK29">
            <v>3945.2100600122262</v>
          </cell>
          <cell r="BL29">
            <v>3640.9048617996159</v>
          </cell>
          <cell r="BM29">
            <v>8.3579552271574389E-2</v>
          </cell>
          <cell r="BN29">
            <v>0</v>
          </cell>
          <cell r="BO29">
            <v>0</v>
          </cell>
          <cell r="BP29">
            <v>515172.26733728644</v>
          </cell>
          <cell r="BQ29">
            <v>5900.4325271777489</v>
          </cell>
          <cell r="BR29" t="str">
            <v>Y</v>
          </cell>
          <cell r="BS29">
            <v>5990.3752015963537</v>
          </cell>
          <cell r="BT29">
            <v>7.475770797707515E-2</v>
          </cell>
          <cell r="BU29">
            <v>-3123.8872851568012</v>
          </cell>
          <cell r="BV29">
            <v>512048.38005212962</v>
          </cell>
          <cell r="BW29">
            <v>0</v>
          </cell>
          <cell r="BX29">
            <v>512048.38005212962</v>
          </cell>
          <cell r="BY29">
            <v>7735.07</v>
          </cell>
          <cell r="BZ29">
            <v>504313.31005212961</v>
          </cell>
        </row>
        <row r="30">
          <cell r="C30">
            <v>9252094</v>
          </cell>
          <cell r="D30" t="str">
            <v>Kirton Primary School</v>
          </cell>
          <cell r="E30">
            <v>503</v>
          </cell>
          <cell r="F30">
            <v>503</v>
          </cell>
          <cell r="G30">
            <v>0</v>
          </cell>
          <cell r="H30">
            <v>1618151</v>
          </cell>
          <cell r="I30">
            <v>0</v>
          </cell>
          <cell r="J30">
            <v>0</v>
          </cell>
          <cell r="K30">
            <v>65329.999999999956</v>
          </cell>
          <cell r="L30">
            <v>0</v>
          </cell>
          <cell r="M30">
            <v>87320</v>
          </cell>
          <cell r="N30">
            <v>0</v>
          </cell>
          <cell r="O30">
            <v>39159.999999999971</v>
          </cell>
          <cell r="P30">
            <v>53999.999999999978</v>
          </cell>
          <cell r="Q30">
            <v>7559.9999999999927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34854.103773584829</v>
          </cell>
          <cell r="AB30">
            <v>0</v>
          </cell>
          <cell r="AC30">
            <v>0</v>
          </cell>
          <cell r="AD30">
            <v>226049.35632183909</v>
          </cell>
          <cell r="AE30">
            <v>0</v>
          </cell>
          <cell r="AF30">
            <v>9083.4999999999891</v>
          </cell>
          <cell r="AG30">
            <v>0</v>
          </cell>
          <cell r="AH30">
            <v>121300</v>
          </cell>
          <cell r="AI30">
            <v>0</v>
          </cell>
          <cell r="AJ30">
            <v>0</v>
          </cell>
          <cell r="AK30">
            <v>0</v>
          </cell>
          <cell r="AL30">
            <v>52224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1618151</v>
          </cell>
          <cell r="AV30">
            <v>523356.9600954238</v>
          </cell>
          <cell r="AW30">
            <v>173524</v>
          </cell>
          <cell r="AX30">
            <v>335904.15772000002</v>
          </cell>
          <cell r="AY30">
            <v>2315031.9600954237</v>
          </cell>
          <cell r="AZ30">
            <v>2262807.9600954237</v>
          </cell>
          <cell r="BA30">
            <v>4265</v>
          </cell>
          <cell r="BB30">
            <v>2145295</v>
          </cell>
          <cell r="BC30">
            <v>0</v>
          </cell>
          <cell r="BD30">
            <v>0</v>
          </cell>
          <cell r="BE30">
            <v>2315031.9600954237</v>
          </cell>
          <cell r="BF30">
            <v>2315031.9600954237</v>
          </cell>
          <cell r="BG30">
            <v>0</v>
          </cell>
          <cell r="BH30">
            <v>2197519</v>
          </cell>
          <cell r="BI30">
            <v>2023995</v>
          </cell>
          <cell r="BJ30">
            <v>2141507.9600954237</v>
          </cell>
          <cell r="BK30">
            <v>4257.471093629073</v>
          </cell>
          <cell r="BL30">
            <v>4117.3722294845356</v>
          </cell>
          <cell r="BM30">
            <v>3.4026280922887737E-2</v>
          </cell>
          <cell r="BN30">
            <v>0</v>
          </cell>
          <cell r="BO30">
            <v>0</v>
          </cell>
          <cell r="BP30">
            <v>2315031.9600954237</v>
          </cell>
          <cell r="BQ30">
            <v>4498.6241751400075</v>
          </cell>
          <cell r="BR30" t="str">
            <v>Y</v>
          </cell>
          <cell r="BS30">
            <v>4602.4492248417964</v>
          </cell>
          <cell r="BT30">
            <v>2.8444956612878824E-2</v>
          </cell>
          <cell r="BU30">
            <v>-18271.108191091524</v>
          </cell>
          <cell r="BV30">
            <v>2296760.8519043322</v>
          </cell>
          <cell r="BW30">
            <v>0</v>
          </cell>
          <cell r="BX30">
            <v>2296760.8519043322</v>
          </cell>
          <cell r="BY30">
            <v>52224</v>
          </cell>
          <cell r="BZ30">
            <v>2244536.8519043322</v>
          </cell>
        </row>
        <row r="31">
          <cell r="C31">
            <v>9252096</v>
          </cell>
          <cell r="D31" t="str">
            <v>Moulton Chapel Primary School</v>
          </cell>
          <cell r="E31">
            <v>72</v>
          </cell>
          <cell r="F31">
            <v>72</v>
          </cell>
          <cell r="G31">
            <v>0</v>
          </cell>
          <cell r="H31">
            <v>231624</v>
          </cell>
          <cell r="I31">
            <v>0</v>
          </cell>
          <cell r="J31">
            <v>0</v>
          </cell>
          <cell r="K31">
            <v>13160.000000000004</v>
          </cell>
          <cell r="L31">
            <v>0</v>
          </cell>
          <cell r="M31">
            <v>17700.000000000015</v>
          </cell>
          <cell r="N31">
            <v>0</v>
          </cell>
          <cell r="O31">
            <v>5279.9999999999945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656.12903225806383</v>
          </cell>
          <cell r="AB31">
            <v>0</v>
          </cell>
          <cell r="AC31">
            <v>0</v>
          </cell>
          <cell r="AD31">
            <v>34474.576271186437</v>
          </cell>
          <cell r="AE31">
            <v>0</v>
          </cell>
          <cell r="AF31">
            <v>0</v>
          </cell>
          <cell r="AG31">
            <v>0</v>
          </cell>
          <cell r="AH31">
            <v>121300</v>
          </cell>
          <cell r="AI31">
            <v>55000</v>
          </cell>
          <cell r="AJ31">
            <v>0</v>
          </cell>
          <cell r="AK31">
            <v>0</v>
          </cell>
          <cell r="AL31">
            <v>5988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231624</v>
          </cell>
          <cell r="AV31">
            <v>71270.705303444513</v>
          </cell>
          <cell r="AW31">
            <v>182288</v>
          </cell>
          <cell r="AX31">
            <v>54583.929578305077</v>
          </cell>
          <cell r="AY31">
            <v>485182.70530344453</v>
          </cell>
          <cell r="AZ31">
            <v>479194.70530344453</v>
          </cell>
          <cell r="BA31">
            <v>4265</v>
          </cell>
          <cell r="BB31">
            <v>307080</v>
          </cell>
          <cell r="BC31">
            <v>0</v>
          </cell>
          <cell r="BD31">
            <v>0</v>
          </cell>
          <cell r="BE31">
            <v>485182.70530344453</v>
          </cell>
          <cell r="BF31">
            <v>485182.70530344453</v>
          </cell>
          <cell r="BG31">
            <v>0</v>
          </cell>
          <cell r="BH31">
            <v>313068</v>
          </cell>
          <cell r="BI31">
            <v>130780</v>
          </cell>
          <cell r="BJ31">
            <v>302894.70530344453</v>
          </cell>
          <cell r="BK31">
            <v>4206.8709069922852</v>
          </cell>
          <cell r="BL31">
            <v>3171.8753064102561</v>
          </cell>
          <cell r="BM31">
            <v>0.32630400018889039</v>
          </cell>
          <cell r="BN31">
            <v>0</v>
          </cell>
          <cell r="BO31">
            <v>0</v>
          </cell>
          <cell r="BP31">
            <v>485182.70530344453</v>
          </cell>
          <cell r="BQ31">
            <v>6655.4820181033965</v>
          </cell>
          <cell r="BR31" t="str">
            <v>Y</v>
          </cell>
          <cell r="BS31">
            <v>6738.6486847700626</v>
          </cell>
          <cell r="BT31">
            <v>0.22322923375606307</v>
          </cell>
          <cell r="BU31">
            <v>-2615.3474945498801</v>
          </cell>
          <cell r="BV31">
            <v>482567.35780889465</v>
          </cell>
          <cell r="BW31">
            <v>0</v>
          </cell>
          <cell r="BX31">
            <v>482567.35780889465</v>
          </cell>
          <cell r="BY31">
            <v>5988</v>
          </cell>
          <cell r="BZ31">
            <v>476579.35780889465</v>
          </cell>
        </row>
        <row r="32">
          <cell r="C32">
            <v>9252097</v>
          </cell>
          <cell r="D32" t="str">
            <v>The John Harrox Primary School, Moulton</v>
          </cell>
          <cell r="E32">
            <v>256</v>
          </cell>
          <cell r="F32">
            <v>256</v>
          </cell>
          <cell r="G32">
            <v>0</v>
          </cell>
          <cell r="H32">
            <v>823552</v>
          </cell>
          <cell r="I32">
            <v>0</v>
          </cell>
          <cell r="J32">
            <v>0</v>
          </cell>
          <cell r="K32">
            <v>19270</v>
          </cell>
          <cell r="L32">
            <v>0</v>
          </cell>
          <cell r="M32">
            <v>25960</v>
          </cell>
          <cell r="N32">
            <v>0</v>
          </cell>
          <cell r="O32">
            <v>14520</v>
          </cell>
          <cell r="P32">
            <v>2970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8148.7323943661995</v>
          </cell>
          <cell r="AB32">
            <v>0</v>
          </cell>
          <cell r="AC32">
            <v>0</v>
          </cell>
          <cell r="AD32">
            <v>77736.035242290745</v>
          </cell>
          <cell r="AE32">
            <v>0</v>
          </cell>
          <cell r="AF32">
            <v>0</v>
          </cell>
          <cell r="AG32">
            <v>0</v>
          </cell>
          <cell r="AH32">
            <v>121300</v>
          </cell>
          <cell r="AI32">
            <v>0</v>
          </cell>
          <cell r="AJ32">
            <v>0</v>
          </cell>
          <cell r="AK32">
            <v>0</v>
          </cell>
          <cell r="AL32">
            <v>28416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823552</v>
          </cell>
          <cell r="AV32">
            <v>148604.76763665694</v>
          </cell>
          <cell r="AW32">
            <v>149716</v>
          </cell>
          <cell r="AX32">
            <v>124468.16867524228</v>
          </cell>
          <cell r="AY32">
            <v>1121872.767636657</v>
          </cell>
          <cell r="AZ32">
            <v>1093456.767636657</v>
          </cell>
          <cell r="BA32">
            <v>4265</v>
          </cell>
          <cell r="BB32">
            <v>1091840</v>
          </cell>
          <cell r="BC32">
            <v>0</v>
          </cell>
          <cell r="BD32">
            <v>0</v>
          </cell>
          <cell r="BE32">
            <v>1121872.767636657</v>
          </cell>
          <cell r="BF32">
            <v>1121872.7676366568</v>
          </cell>
          <cell r="BG32">
            <v>0</v>
          </cell>
          <cell r="BH32">
            <v>1120256</v>
          </cell>
          <cell r="BI32">
            <v>970540</v>
          </cell>
          <cell r="BJ32">
            <v>972156.76763665699</v>
          </cell>
          <cell r="BK32">
            <v>3797.4873735806914</v>
          </cell>
          <cell r="BL32">
            <v>3696.7330677290838</v>
          </cell>
          <cell r="BM32">
            <v>2.7254958366117923E-2</v>
          </cell>
          <cell r="BN32">
            <v>0</v>
          </cell>
          <cell r="BO32">
            <v>0</v>
          </cell>
          <cell r="BP32">
            <v>1121872.767636657</v>
          </cell>
          <cell r="BQ32">
            <v>4271.3154985806914</v>
          </cell>
          <cell r="BR32" t="str">
            <v>Y</v>
          </cell>
          <cell r="BS32">
            <v>4382.3154985806914</v>
          </cell>
          <cell r="BT32">
            <v>2.0754707834618413E-2</v>
          </cell>
          <cell r="BU32">
            <v>-9299.013313955129</v>
          </cell>
          <cell r="BV32">
            <v>1112573.7543227018</v>
          </cell>
          <cell r="BW32">
            <v>0</v>
          </cell>
          <cell r="BX32">
            <v>1112573.7543227018</v>
          </cell>
          <cell r="BY32">
            <v>28416</v>
          </cell>
          <cell r="BZ32">
            <v>1084157.7543227018</v>
          </cell>
        </row>
        <row r="33">
          <cell r="C33">
            <v>9252104</v>
          </cell>
          <cell r="D33" t="str">
            <v>Sutton St James Community Primary School</v>
          </cell>
          <cell r="E33">
            <v>101</v>
          </cell>
          <cell r="F33">
            <v>101</v>
          </cell>
          <cell r="G33">
            <v>0</v>
          </cell>
          <cell r="H33">
            <v>324917</v>
          </cell>
          <cell r="I33">
            <v>0</v>
          </cell>
          <cell r="J33">
            <v>0</v>
          </cell>
          <cell r="K33">
            <v>13159.999999999989</v>
          </cell>
          <cell r="L33">
            <v>0</v>
          </cell>
          <cell r="M33">
            <v>17109.999999999993</v>
          </cell>
          <cell r="N33">
            <v>0</v>
          </cell>
          <cell r="O33">
            <v>15179.999999999996</v>
          </cell>
          <cell r="P33">
            <v>1889.9999999999998</v>
          </cell>
          <cell r="Q33">
            <v>419.99999999999994</v>
          </cell>
          <cell r="R33">
            <v>1380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2113.5185185185164</v>
          </cell>
          <cell r="AB33">
            <v>0</v>
          </cell>
          <cell r="AC33">
            <v>0</v>
          </cell>
          <cell r="AD33">
            <v>33478.133333333331</v>
          </cell>
          <cell r="AE33">
            <v>0</v>
          </cell>
          <cell r="AF33">
            <v>6419.5000000000264</v>
          </cell>
          <cell r="AG33">
            <v>0</v>
          </cell>
          <cell r="AH33">
            <v>121300</v>
          </cell>
          <cell r="AI33">
            <v>35834.445927903864</v>
          </cell>
          <cell r="AJ33">
            <v>0</v>
          </cell>
          <cell r="AK33">
            <v>0</v>
          </cell>
          <cell r="AL33">
            <v>13098.75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324917</v>
          </cell>
          <cell r="AV33">
            <v>91151.151851851857</v>
          </cell>
          <cell r="AW33">
            <v>170233.19592790387</v>
          </cell>
          <cell r="AX33">
            <v>66797.01999999999</v>
          </cell>
          <cell r="AY33">
            <v>586301.34777975571</v>
          </cell>
          <cell r="AZ33">
            <v>573202.59777975571</v>
          </cell>
          <cell r="BA33">
            <v>4265</v>
          </cell>
          <cell r="BB33">
            <v>430765</v>
          </cell>
          <cell r="BC33">
            <v>0</v>
          </cell>
          <cell r="BD33">
            <v>0</v>
          </cell>
          <cell r="BE33">
            <v>586301.34777975571</v>
          </cell>
          <cell r="BF33">
            <v>586301.34777975571</v>
          </cell>
          <cell r="BG33">
            <v>0</v>
          </cell>
          <cell r="BH33">
            <v>443863.75</v>
          </cell>
          <cell r="BI33">
            <v>273630.55407209613</v>
          </cell>
          <cell r="BJ33">
            <v>416068.15185185184</v>
          </cell>
          <cell r="BK33">
            <v>4119.4866519985335</v>
          </cell>
          <cell r="BL33">
            <v>4002.65489725417</v>
          </cell>
          <cell r="BM33">
            <v>2.9188565525474185E-2</v>
          </cell>
          <cell r="BN33">
            <v>0</v>
          </cell>
          <cell r="BO33">
            <v>0</v>
          </cell>
          <cell r="BP33">
            <v>586301.34777975571</v>
          </cell>
          <cell r="BQ33">
            <v>5675.2732453441158</v>
          </cell>
          <cell r="BR33" t="str">
            <v>Y</v>
          </cell>
          <cell r="BS33">
            <v>5804.9638394035219</v>
          </cell>
          <cell r="BT33">
            <v>-4.1081516153905207E-2</v>
          </cell>
          <cell r="BU33">
            <v>-3668.7513465213597</v>
          </cell>
          <cell r="BV33">
            <v>582632.5964332344</v>
          </cell>
          <cell r="BW33">
            <v>0</v>
          </cell>
          <cell r="BX33">
            <v>582632.5964332344</v>
          </cell>
          <cell r="BY33">
            <v>13098.75</v>
          </cell>
          <cell r="BZ33">
            <v>569533.8464332344</v>
          </cell>
        </row>
        <row r="34">
          <cell r="C34">
            <v>9252107</v>
          </cell>
          <cell r="D34" t="str">
            <v>Shepeau Stow Primary School</v>
          </cell>
          <cell r="E34">
            <v>61</v>
          </cell>
          <cell r="F34">
            <v>61</v>
          </cell>
          <cell r="G34">
            <v>0</v>
          </cell>
          <cell r="H34">
            <v>196237</v>
          </cell>
          <cell r="I34">
            <v>0</v>
          </cell>
          <cell r="J34">
            <v>0</v>
          </cell>
          <cell r="K34">
            <v>6110.00000000001</v>
          </cell>
          <cell r="L34">
            <v>0</v>
          </cell>
          <cell r="M34">
            <v>7670.0000000000127</v>
          </cell>
          <cell r="N34">
            <v>0</v>
          </cell>
          <cell r="O34">
            <v>880.00000000000023</v>
          </cell>
          <cell r="P34">
            <v>539.99999999999932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31213.584905660377</v>
          </cell>
          <cell r="AE34">
            <v>0</v>
          </cell>
          <cell r="AF34">
            <v>2164.4999999999991</v>
          </cell>
          <cell r="AG34">
            <v>0</v>
          </cell>
          <cell r="AH34">
            <v>121300</v>
          </cell>
          <cell r="AI34">
            <v>55000</v>
          </cell>
          <cell r="AJ34">
            <v>0</v>
          </cell>
          <cell r="AK34">
            <v>0</v>
          </cell>
          <cell r="AL34">
            <v>7734.5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196237</v>
          </cell>
          <cell r="AV34">
            <v>48578.084905660398</v>
          </cell>
          <cell r="AW34">
            <v>184034.5</v>
          </cell>
          <cell r="AX34">
            <v>45593.479123018864</v>
          </cell>
          <cell r="AY34">
            <v>428849.58490566036</v>
          </cell>
          <cell r="AZ34">
            <v>421115.08490566036</v>
          </cell>
          <cell r="BA34">
            <v>4265</v>
          </cell>
          <cell r="BB34">
            <v>260165</v>
          </cell>
          <cell r="BC34">
            <v>0</v>
          </cell>
          <cell r="BD34">
            <v>0</v>
          </cell>
          <cell r="BE34">
            <v>428849.58490566036</v>
          </cell>
          <cell r="BF34">
            <v>428849.58490566036</v>
          </cell>
          <cell r="BG34">
            <v>0</v>
          </cell>
          <cell r="BH34">
            <v>267899.5</v>
          </cell>
          <cell r="BI34">
            <v>83865</v>
          </cell>
          <cell r="BJ34">
            <v>244815.08490566036</v>
          </cell>
          <cell r="BK34">
            <v>4013.3620476337765</v>
          </cell>
          <cell r="BL34">
            <v>2925.9021739130435</v>
          </cell>
          <cell r="BM34">
            <v>0.37166651825080865</v>
          </cell>
          <cell r="BN34">
            <v>0</v>
          </cell>
          <cell r="BO34">
            <v>0</v>
          </cell>
          <cell r="BP34">
            <v>428849.58490566036</v>
          </cell>
          <cell r="BQ34">
            <v>6903.5259820600058</v>
          </cell>
          <cell r="BR34" t="str">
            <v>Y</v>
          </cell>
          <cell r="BS34">
            <v>7030.3210640272191</v>
          </cell>
          <cell r="BT34">
            <v>0.25697023662926011</v>
          </cell>
          <cell r="BU34">
            <v>-2215.7805162158706</v>
          </cell>
          <cell r="BV34">
            <v>426633.80438944447</v>
          </cell>
          <cell r="BW34">
            <v>0</v>
          </cell>
          <cell r="BX34">
            <v>426633.80438944447</v>
          </cell>
          <cell r="BY34">
            <v>7734.5</v>
          </cell>
          <cell r="BZ34">
            <v>418899.30438944447</v>
          </cell>
        </row>
        <row r="35">
          <cell r="C35">
            <v>9252113</v>
          </cell>
          <cell r="D35" t="str">
            <v>Hawthorn Tree School</v>
          </cell>
          <cell r="E35">
            <v>357</v>
          </cell>
          <cell r="F35">
            <v>357</v>
          </cell>
          <cell r="G35">
            <v>0</v>
          </cell>
          <cell r="H35">
            <v>1148469</v>
          </cell>
          <cell r="I35">
            <v>0</v>
          </cell>
          <cell r="J35">
            <v>0</v>
          </cell>
          <cell r="K35">
            <v>36659.999999999964</v>
          </cell>
          <cell r="L35">
            <v>0</v>
          </cell>
          <cell r="M35">
            <v>51920.000000000015</v>
          </cell>
          <cell r="N35">
            <v>0</v>
          </cell>
          <cell r="O35">
            <v>13420.000000000033</v>
          </cell>
          <cell r="P35">
            <v>25109.999999999975</v>
          </cell>
          <cell r="Q35">
            <v>1680.0000000000023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27710.271565495259</v>
          </cell>
          <cell r="AB35">
            <v>0</v>
          </cell>
          <cell r="AC35">
            <v>0</v>
          </cell>
          <cell r="AD35">
            <v>107027.14285714287</v>
          </cell>
          <cell r="AE35">
            <v>0</v>
          </cell>
          <cell r="AF35">
            <v>0</v>
          </cell>
          <cell r="AG35">
            <v>0</v>
          </cell>
          <cell r="AH35">
            <v>121300</v>
          </cell>
          <cell r="AI35">
            <v>0</v>
          </cell>
          <cell r="AJ35">
            <v>0</v>
          </cell>
          <cell r="AK35">
            <v>0</v>
          </cell>
          <cell r="AL35">
            <v>36096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1148469</v>
          </cell>
          <cell r="AV35">
            <v>263527.41442263813</v>
          </cell>
          <cell r="AW35">
            <v>157396</v>
          </cell>
          <cell r="AX35">
            <v>181826.93365142861</v>
          </cell>
          <cell r="AY35">
            <v>1569392.4144226382</v>
          </cell>
          <cell r="AZ35">
            <v>1533296.4144226382</v>
          </cell>
          <cell r="BA35">
            <v>4265</v>
          </cell>
          <cell r="BB35">
            <v>1522605</v>
          </cell>
          <cell r="BC35">
            <v>0</v>
          </cell>
          <cell r="BD35">
            <v>0</v>
          </cell>
          <cell r="BE35">
            <v>1569392.4144226382</v>
          </cell>
          <cell r="BF35">
            <v>1569392.4144226382</v>
          </cell>
          <cell r="BG35">
            <v>0</v>
          </cell>
          <cell r="BH35">
            <v>1558701</v>
          </cell>
          <cell r="BI35">
            <v>1401305</v>
          </cell>
          <cell r="BJ35">
            <v>1411996.4144226382</v>
          </cell>
          <cell r="BK35">
            <v>3955.1720291950651</v>
          </cell>
          <cell r="BL35">
            <v>3856.5333333333333</v>
          </cell>
          <cell r="BM35">
            <v>2.5577037026793953E-2</v>
          </cell>
          <cell r="BN35">
            <v>0</v>
          </cell>
          <cell r="BO35">
            <v>0</v>
          </cell>
          <cell r="BP35">
            <v>1569392.4144226382</v>
          </cell>
          <cell r="BQ35">
            <v>4294.9479395592107</v>
          </cell>
          <cell r="BR35" t="str">
            <v>Y</v>
          </cell>
          <cell r="BS35">
            <v>4396.0571832566902</v>
          </cell>
          <cell r="BT35">
            <v>2.8015437629713924E-2</v>
          </cell>
          <cell r="BU35">
            <v>-12967.764660476489</v>
          </cell>
          <cell r="BV35">
            <v>1556424.6497621618</v>
          </cell>
          <cell r="BW35">
            <v>0</v>
          </cell>
          <cell r="BX35">
            <v>1556424.6497621618</v>
          </cell>
          <cell r="BY35">
            <v>36096</v>
          </cell>
          <cell r="BZ35">
            <v>1520328.6497621618</v>
          </cell>
        </row>
        <row r="36">
          <cell r="C36">
            <v>9252114</v>
          </cell>
          <cell r="D36" t="str">
            <v>The Spalding Monkshouse Primary School</v>
          </cell>
          <cell r="E36">
            <v>419</v>
          </cell>
          <cell r="F36">
            <v>419</v>
          </cell>
          <cell r="G36">
            <v>0</v>
          </cell>
          <cell r="H36">
            <v>1347923</v>
          </cell>
          <cell r="I36">
            <v>0</v>
          </cell>
          <cell r="J36">
            <v>0</v>
          </cell>
          <cell r="K36">
            <v>27260.000000000073</v>
          </cell>
          <cell r="L36">
            <v>0</v>
          </cell>
          <cell r="M36">
            <v>35990.000000000044</v>
          </cell>
          <cell r="N36">
            <v>0</v>
          </cell>
          <cell r="O36">
            <v>3087.3684210526339</v>
          </cell>
          <cell r="P36">
            <v>2165.1674641148279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49457.172701949945</v>
          </cell>
          <cell r="AB36">
            <v>0</v>
          </cell>
          <cell r="AC36">
            <v>0</v>
          </cell>
          <cell r="AD36">
            <v>171801.97142857144</v>
          </cell>
          <cell r="AE36">
            <v>0</v>
          </cell>
          <cell r="AF36">
            <v>0</v>
          </cell>
          <cell r="AG36">
            <v>0</v>
          </cell>
          <cell r="AH36">
            <v>121300</v>
          </cell>
          <cell r="AI36">
            <v>0</v>
          </cell>
          <cell r="AJ36">
            <v>0</v>
          </cell>
          <cell r="AK36">
            <v>0</v>
          </cell>
          <cell r="AL36">
            <v>36864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1347923</v>
          </cell>
          <cell r="AV36">
            <v>289761.68001568899</v>
          </cell>
          <cell r="AW36">
            <v>158164</v>
          </cell>
          <cell r="AX36">
            <v>212352.9850659057</v>
          </cell>
          <cell r="AY36">
            <v>1795848.680015689</v>
          </cell>
          <cell r="AZ36">
            <v>1758984.680015689</v>
          </cell>
          <cell r="BA36">
            <v>4265</v>
          </cell>
          <cell r="BB36">
            <v>1787035</v>
          </cell>
          <cell r="BC36">
            <v>28050.319984311005</v>
          </cell>
          <cell r="BD36">
            <v>0</v>
          </cell>
          <cell r="BE36">
            <v>1823899</v>
          </cell>
          <cell r="BF36">
            <v>1823898.9999999998</v>
          </cell>
          <cell r="BG36">
            <v>0</v>
          </cell>
          <cell r="BH36">
            <v>1823899</v>
          </cell>
          <cell r="BI36">
            <v>1665735</v>
          </cell>
          <cell r="BJ36">
            <v>1665735</v>
          </cell>
          <cell r="BK36">
            <v>3975.5011933174223</v>
          </cell>
          <cell r="BL36">
            <v>3886.2953995157386</v>
          </cell>
          <cell r="BM36">
            <v>2.29539406121314E-2</v>
          </cell>
          <cell r="BN36">
            <v>0</v>
          </cell>
          <cell r="BO36">
            <v>0</v>
          </cell>
          <cell r="BP36">
            <v>1823899</v>
          </cell>
          <cell r="BQ36">
            <v>4265</v>
          </cell>
          <cell r="BR36" t="str">
            <v>Y</v>
          </cell>
          <cell r="BS36">
            <v>4352.9809069212406</v>
          </cell>
          <cell r="BT36">
            <v>1.9610387997345935E-2</v>
          </cell>
          <cell r="BU36">
            <v>-15219.869447449997</v>
          </cell>
          <cell r="BV36">
            <v>1808679.1305525501</v>
          </cell>
          <cell r="BW36">
            <v>0</v>
          </cell>
          <cell r="BX36">
            <v>1808679.1305525501</v>
          </cell>
          <cell r="BY36">
            <v>36864</v>
          </cell>
          <cell r="BZ36">
            <v>1771815.1305525501</v>
          </cell>
        </row>
        <row r="37">
          <cell r="C37">
            <v>9252120</v>
          </cell>
          <cell r="D37" t="str">
            <v>Sir Francis Hill Community Primary School</v>
          </cell>
          <cell r="E37">
            <v>530</v>
          </cell>
          <cell r="F37">
            <v>530</v>
          </cell>
          <cell r="G37">
            <v>0</v>
          </cell>
          <cell r="H37">
            <v>1705010</v>
          </cell>
          <cell r="I37">
            <v>0</v>
          </cell>
          <cell r="J37">
            <v>0</v>
          </cell>
          <cell r="K37">
            <v>66740.000000000058</v>
          </cell>
          <cell r="L37">
            <v>0</v>
          </cell>
          <cell r="M37">
            <v>88499.999999999913</v>
          </cell>
          <cell r="N37">
            <v>0</v>
          </cell>
          <cell r="O37">
            <v>4839.9999999999936</v>
          </cell>
          <cell r="P37">
            <v>31050.000000000047</v>
          </cell>
          <cell r="Q37">
            <v>20999.999999999993</v>
          </cell>
          <cell r="R37">
            <v>22539.999999999985</v>
          </cell>
          <cell r="S37">
            <v>9800.0000000000073</v>
          </cell>
          <cell r="T37">
            <v>21119.999999999993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16453.296703296692</v>
          </cell>
          <cell r="AB37">
            <v>0</v>
          </cell>
          <cell r="AC37">
            <v>0</v>
          </cell>
          <cell r="AD37">
            <v>173076.60550458715</v>
          </cell>
          <cell r="AE37">
            <v>0</v>
          </cell>
          <cell r="AF37">
            <v>2960.0000000000005</v>
          </cell>
          <cell r="AG37">
            <v>0</v>
          </cell>
          <cell r="AH37">
            <v>121300</v>
          </cell>
          <cell r="AI37">
            <v>0</v>
          </cell>
          <cell r="AJ37">
            <v>0</v>
          </cell>
          <cell r="AK37">
            <v>0</v>
          </cell>
          <cell r="AL37">
            <v>60416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1705010</v>
          </cell>
          <cell r="AV37">
            <v>458079.90220788389</v>
          </cell>
          <cell r="AW37">
            <v>181716</v>
          </cell>
          <cell r="AX37">
            <v>309219.7330990826</v>
          </cell>
          <cell r="AY37">
            <v>2344805.902207884</v>
          </cell>
          <cell r="AZ37">
            <v>2284389.902207884</v>
          </cell>
          <cell r="BA37">
            <v>4265</v>
          </cell>
          <cell r="BB37">
            <v>2260450</v>
          </cell>
          <cell r="BC37">
            <v>0</v>
          </cell>
          <cell r="BD37">
            <v>0</v>
          </cell>
          <cell r="BE37">
            <v>2344805.902207884</v>
          </cell>
          <cell r="BF37">
            <v>2344805.902207884</v>
          </cell>
          <cell r="BG37">
            <v>0</v>
          </cell>
          <cell r="BH37">
            <v>2320866</v>
          </cell>
          <cell r="BI37">
            <v>2139150</v>
          </cell>
          <cell r="BJ37">
            <v>2163089.902207884</v>
          </cell>
          <cell r="BK37">
            <v>4081.3017022790264</v>
          </cell>
          <cell r="BL37">
            <v>3948.3206387295086</v>
          </cell>
          <cell r="BM37">
            <v>3.3680411424819957E-2</v>
          </cell>
          <cell r="BN37">
            <v>0</v>
          </cell>
          <cell r="BO37">
            <v>0</v>
          </cell>
          <cell r="BP37">
            <v>2344805.902207884</v>
          </cell>
          <cell r="BQ37">
            <v>4310.1696268073283</v>
          </cell>
          <cell r="BR37" t="str">
            <v>Y</v>
          </cell>
          <cell r="BS37">
            <v>4424.1620796375173</v>
          </cell>
          <cell r="BT37">
            <v>2.3948165833256763E-2</v>
          </cell>
          <cell r="BU37">
            <v>-19251.863501547727</v>
          </cell>
          <cell r="BV37">
            <v>2325554.0387063362</v>
          </cell>
          <cell r="BW37">
            <v>0</v>
          </cell>
          <cell r="BX37">
            <v>2325554.0387063362</v>
          </cell>
          <cell r="BY37">
            <v>60416</v>
          </cell>
          <cell r="BZ37">
            <v>2265138.0387063362</v>
          </cell>
        </row>
        <row r="38">
          <cell r="C38">
            <v>9252124</v>
          </cell>
          <cell r="D38" t="str">
            <v>Lincoln Monks Abbey Primary School</v>
          </cell>
          <cell r="E38">
            <v>478</v>
          </cell>
          <cell r="F38">
            <v>478</v>
          </cell>
          <cell r="G38">
            <v>0</v>
          </cell>
          <cell r="H38">
            <v>1537726</v>
          </cell>
          <cell r="I38">
            <v>0</v>
          </cell>
          <cell r="J38">
            <v>0</v>
          </cell>
          <cell r="K38">
            <v>78959.999999999884</v>
          </cell>
          <cell r="L38">
            <v>0</v>
          </cell>
          <cell r="M38">
            <v>102660.0000000001</v>
          </cell>
          <cell r="N38">
            <v>0</v>
          </cell>
          <cell r="O38">
            <v>440.92243186582823</v>
          </cell>
          <cell r="P38">
            <v>33009.056603773635</v>
          </cell>
          <cell r="Q38">
            <v>6734.0880503144735</v>
          </cell>
          <cell r="R38">
            <v>54393.794549266306</v>
          </cell>
          <cell r="S38">
            <v>59414.297693920249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89351.517412935413</v>
          </cell>
          <cell r="AB38">
            <v>0</v>
          </cell>
          <cell r="AC38">
            <v>0</v>
          </cell>
          <cell r="AD38">
            <v>234776.76136363635</v>
          </cell>
          <cell r="AE38">
            <v>0</v>
          </cell>
          <cell r="AF38">
            <v>13246</v>
          </cell>
          <cell r="AG38">
            <v>0</v>
          </cell>
          <cell r="AH38">
            <v>121300</v>
          </cell>
          <cell r="AI38">
            <v>0</v>
          </cell>
          <cell r="AJ38">
            <v>0</v>
          </cell>
          <cell r="AK38">
            <v>0</v>
          </cell>
          <cell r="AL38">
            <v>33536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1537726</v>
          </cell>
          <cell r="AV38">
            <v>672986.4381057123</v>
          </cell>
          <cell r="AW38">
            <v>154836</v>
          </cell>
          <cell r="AX38">
            <v>374906.090266791</v>
          </cell>
          <cell r="AY38">
            <v>2365548.4381057122</v>
          </cell>
          <cell r="AZ38">
            <v>2332012.4381057122</v>
          </cell>
          <cell r="BA38">
            <v>4265</v>
          </cell>
          <cell r="BB38">
            <v>2038670</v>
          </cell>
          <cell r="BC38">
            <v>0</v>
          </cell>
          <cell r="BD38">
            <v>0</v>
          </cell>
          <cell r="BE38">
            <v>2365548.4381057122</v>
          </cell>
          <cell r="BF38">
            <v>2365548.4381057126</v>
          </cell>
          <cell r="BG38">
            <v>0</v>
          </cell>
          <cell r="BH38">
            <v>2072206</v>
          </cell>
          <cell r="BI38">
            <v>1917370</v>
          </cell>
          <cell r="BJ38">
            <v>2210712.4381057122</v>
          </cell>
          <cell r="BK38">
            <v>4624.9214186311974</v>
          </cell>
          <cell r="BL38">
            <v>4385.2546563876649</v>
          </cell>
          <cell r="BM38">
            <v>5.4652872187121053E-2</v>
          </cell>
          <cell r="BN38">
            <v>0</v>
          </cell>
          <cell r="BO38">
            <v>0</v>
          </cell>
          <cell r="BP38">
            <v>2365548.4381057122</v>
          </cell>
          <cell r="BQ38">
            <v>4878.6871090077657</v>
          </cell>
          <cell r="BR38" t="str">
            <v>Y</v>
          </cell>
          <cell r="BS38">
            <v>4948.8461048236659</v>
          </cell>
          <cell r="BT38">
            <v>4.7086059631196608E-2</v>
          </cell>
          <cell r="BU38">
            <v>-17363.001422150592</v>
          </cell>
          <cell r="BV38">
            <v>2348185.4366835617</v>
          </cell>
          <cell r="BW38">
            <v>0</v>
          </cell>
          <cell r="BX38">
            <v>2348185.4366835617</v>
          </cell>
          <cell r="BY38">
            <v>33536</v>
          </cell>
          <cell r="BZ38">
            <v>2314649.4366835617</v>
          </cell>
        </row>
        <row r="39">
          <cell r="C39">
            <v>9252135</v>
          </cell>
          <cell r="D39" t="str">
            <v>Woodlands Infant and Nursery School</v>
          </cell>
          <cell r="E39">
            <v>106</v>
          </cell>
          <cell r="F39">
            <v>106</v>
          </cell>
          <cell r="G39">
            <v>0</v>
          </cell>
          <cell r="H39">
            <v>341002</v>
          </cell>
          <cell r="I39">
            <v>0</v>
          </cell>
          <cell r="J39">
            <v>0</v>
          </cell>
          <cell r="K39">
            <v>21149.999999999978</v>
          </cell>
          <cell r="L39">
            <v>0</v>
          </cell>
          <cell r="M39">
            <v>26549.999999999975</v>
          </cell>
          <cell r="N39">
            <v>0</v>
          </cell>
          <cell r="O39">
            <v>5060.0000000000073</v>
          </cell>
          <cell r="P39">
            <v>0</v>
          </cell>
          <cell r="Q39">
            <v>419.99999999999983</v>
          </cell>
          <cell r="R39">
            <v>10580.000000000015</v>
          </cell>
          <cell r="S39">
            <v>0</v>
          </cell>
          <cell r="T39">
            <v>7039.9999999999736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5061.1267605633784</v>
          </cell>
          <cell r="AB39">
            <v>0</v>
          </cell>
          <cell r="AC39">
            <v>0</v>
          </cell>
          <cell r="AD39">
            <v>35733.740856844306</v>
          </cell>
          <cell r="AE39">
            <v>0</v>
          </cell>
          <cell r="AF39">
            <v>0</v>
          </cell>
          <cell r="AG39">
            <v>0</v>
          </cell>
          <cell r="AH39">
            <v>121300</v>
          </cell>
          <cell r="AI39">
            <v>0</v>
          </cell>
          <cell r="AJ39">
            <v>0</v>
          </cell>
          <cell r="AK39">
            <v>0</v>
          </cell>
          <cell r="AL39">
            <v>14933.05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341002</v>
          </cell>
          <cell r="AV39">
            <v>111594.86761740764</v>
          </cell>
          <cell r="AW39">
            <v>136233.04999999999</v>
          </cell>
          <cell r="AX39">
            <v>74386.20782181817</v>
          </cell>
          <cell r="AY39">
            <v>588829.91761740763</v>
          </cell>
          <cell r="AZ39">
            <v>573896.86761740758</v>
          </cell>
          <cell r="BA39">
            <v>4265</v>
          </cell>
          <cell r="BB39">
            <v>452090</v>
          </cell>
          <cell r="BC39">
            <v>0</v>
          </cell>
          <cell r="BD39">
            <v>0</v>
          </cell>
          <cell r="BE39">
            <v>588829.91761740763</v>
          </cell>
          <cell r="BF39">
            <v>588829.91761740763</v>
          </cell>
          <cell r="BG39">
            <v>0</v>
          </cell>
          <cell r="BH39">
            <v>467023.05</v>
          </cell>
          <cell r="BI39">
            <v>330790</v>
          </cell>
          <cell r="BJ39">
            <v>452596.86761740764</v>
          </cell>
          <cell r="BK39">
            <v>4269.7817699755442</v>
          </cell>
          <cell r="BL39">
            <v>4047.7582643564356</v>
          </cell>
          <cell r="BM39">
            <v>5.485097950986674E-2</v>
          </cell>
          <cell r="BN39">
            <v>0</v>
          </cell>
          <cell r="BO39">
            <v>0</v>
          </cell>
          <cell r="BP39">
            <v>588829.91761740763</v>
          </cell>
          <cell r="BQ39">
            <v>5414.1213926170531</v>
          </cell>
          <cell r="BR39" t="str">
            <v>Y</v>
          </cell>
          <cell r="BS39">
            <v>5554.9992228057326</v>
          </cell>
          <cell r="BT39">
            <v>2.935160455790875E-2</v>
          </cell>
          <cell r="BU39">
            <v>-3850.3727003095455</v>
          </cell>
          <cell r="BV39">
            <v>584979.54491709813</v>
          </cell>
          <cell r="BW39">
            <v>0</v>
          </cell>
          <cell r="BX39">
            <v>584979.54491709813</v>
          </cell>
          <cell r="BY39">
            <v>14933.05</v>
          </cell>
          <cell r="BZ39">
            <v>570046.49491709808</v>
          </cell>
        </row>
        <row r="40">
          <cell r="C40">
            <v>9252142</v>
          </cell>
          <cell r="D40" t="str">
            <v>Alford Primary School</v>
          </cell>
          <cell r="E40">
            <v>336</v>
          </cell>
          <cell r="F40">
            <v>336</v>
          </cell>
          <cell r="G40">
            <v>0</v>
          </cell>
          <cell r="H40">
            <v>1080912</v>
          </cell>
          <cell r="I40">
            <v>0</v>
          </cell>
          <cell r="J40">
            <v>0</v>
          </cell>
          <cell r="K40">
            <v>61569.999999999935</v>
          </cell>
          <cell r="L40">
            <v>0</v>
          </cell>
          <cell r="M40">
            <v>83780.000000000087</v>
          </cell>
          <cell r="N40">
            <v>0</v>
          </cell>
          <cell r="O40">
            <v>1539.9999999999977</v>
          </cell>
          <cell r="P40">
            <v>1620.0000000000041</v>
          </cell>
          <cell r="Q40">
            <v>102900.00000000004</v>
          </cell>
          <cell r="R40">
            <v>4140.0000000000027</v>
          </cell>
          <cell r="S40">
            <v>2940.0000000000073</v>
          </cell>
          <cell r="T40">
            <v>2559.9999999999991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1257.2185430463576</v>
          </cell>
          <cell r="AB40">
            <v>0</v>
          </cell>
          <cell r="AC40">
            <v>0</v>
          </cell>
          <cell r="AD40">
            <v>124153.91634980989</v>
          </cell>
          <cell r="AE40">
            <v>0</v>
          </cell>
          <cell r="AF40">
            <v>4477.0000000000009</v>
          </cell>
          <cell r="AG40">
            <v>0</v>
          </cell>
          <cell r="AH40">
            <v>121300</v>
          </cell>
          <cell r="AI40">
            <v>0</v>
          </cell>
          <cell r="AJ40">
            <v>0</v>
          </cell>
          <cell r="AK40">
            <v>0</v>
          </cell>
          <cell r="AL40">
            <v>30720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1080912</v>
          </cell>
          <cell r="AV40">
            <v>390938.13489285629</v>
          </cell>
          <cell r="AW40">
            <v>152020</v>
          </cell>
          <cell r="AX40">
            <v>245132.72669171111</v>
          </cell>
          <cell r="AY40">
            <v>1623870.1348928562</v>
          </cell>
          <cell r="AZ40">
            <v>1593150.1348928562</v>
          </cell>
          <cell r="BA40">
            <v>4265</v>
          </cell>
          <cell r="BB40">
            <v>1433040</v>
          </cell>
          <cell r="BC40">
            <v>0</v>
          </cell>
          <cell r="BD40">
            <v>0</v>
          </cell>
          <cell r="BE40">
            <v>1623870.1348928562</v>
          </cell>
          <cell r="BF40">
            <v>1623870.1348928562</v>
          </cell>
          <cell r="BG40">
            <v>0</v>
          </cell>
          <cell r="BH40">
            <v>1463760</v>
          </cell>
          <cell r="BI40">
            <v>1311740</v>
          </cell>
          <cell r="BJ40">
            <v>1471850.1348928562</v>
          </cell>
          <cell r="BK40">
            <v>4380.5063538477862</v>
          </cell>
          <cell r="BL40">
            <v>4194.2693392441861</v>
          </cell>
          <cell r="BM40">
            <v>4.4402731331784302E-2</v>
          </cell>
          <cell r="BN40">
            <v>0</v>
          </cell>
          <cell r="BO40">
            <v>0</v>
          </cell>
          <cell r="BP40">
            <v>1623870.1348928562</v>
          </cell>
          <cell r="BQ40">
            <v>4741.5182586096907</v>
          </cell>
          <cell r="BR40" t="str">
            <v>Y</v>
          </cell>
          <cell r="BS40">
            <v>4832.9468300382623</v>
          </cell>
          <cell r="BT40">
            <v>4.2439799361886132E-2</v>
          </cell>
          <cell r="BU40">
            <v>-12204.954974566106</v>
          </cell>
          <cell r="BV40">
            <v>1611665.1799182901</v>
          </cell>
          <cell r="BW40">
            <v>0</v>
          </cell>
          <cell r="BX40">
            <v>1611665.1799182901</v>
          </cell>
          <cell r="BY40">
            <v>30720</v>
          </cell>
          <cell r="BZ40">
            <v>1580945.1799182901</v>
          </cell>
        </row>
        <row r="41">
          <cell r="C41">
            <v>9252146</v>
          </cell>
          <cell r="D41" t="str">
            <v>Bucknall Primary School</v>
          </cell>
          <cell r="E41">
            <v>34</v>
          </cell>
          <cell r="F41">
            <v>34</v>
          </cell>
          <cell r="G41">
            <v>0</v>
          </cell>
          <cell r="H41">
            <v>109378</v>
          </cell>
          <cell r="I41">
            <v>0</v>
          </cell>
          <cell r="J41">
            <v>0</v>
          </cell>
          <cell r="K41">
            <v>5639.9999999999955</v>
          </cell>
          <cell r="L41">
            <v>0</v>
          </cell>
          <cell r="M41">
            <v>8849.9999999999945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1839.9999999999934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10977.142857142857</v>
          </cell>
          <cell r="AE41">
            <v>0</v>
          </cell>
          <cell r="AF41">
            <v>10138.000000000015</v>
          </cell>
          <cell r="AG41">
            <v>0</v>
          </cell>
          <cell r="AH41">
            <v>121300</v>
          </cell>
          <cell r="AI41">
            <v>55000</v>
          </cell>
          <cell r="AJ41">
            <v>0</v>
          </cell>
          <cell r="AK41">
            <v>0</v>
          </cell>
          <cell r="AL41">
            <v>4291.3999999999996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109378</v>
          </cell>
          <cell r="AV41">
            <v>37445.142857142855</v>
          </cell>
          <cell r="AW41">
            <v>180591.4</v>
          </cell>
          <cell r="AX41">
            <v>27324.975531428565</v>
          </cell>
          <cell r="AY41">
            <v>327414.54285714286</v>
          </cell>
          <cell r="AZ41">
            <v>323123.14285714284</v>
          </cell>
          <cell r="BA41">
            <v>4265</v>
          </cell>
          <cell r="BB41">
            <v>145010</v>
          </cell>
          <cell r="BC41">
            <v>0</v>
          </cell>
          <cell r="BD41">
            <v>0</v>
          </cell>
          <cell r="BE41">
            <v>327414.54285714286</v>
          </cell>
          <cell r="BF41">
            <v>327414.54285714286</v>
          </cell>
          <cell r="BG41">
            <v>0</v>
          </cell>
          <cell r="BH41">
            <v>149301.4</v>
          </cell>
          <cell r="BI41">
            <v>-31290.000000000007</v>
          </cell>
          <cell r="BJ41">
            <v>146823.14285714287</v>
          </cell>
          <cell r="BK41">
            <v>4318.3277310924377</v>
          </cell>
          <cell r="BL41">
            <v>3728.2042032258055</v>
          </cell>
          <cell r="BM41">
            <v>0.15828626751614933</v>
          </cell>
          <cell r="BN41">
            <v>0</v>
          </cell>
          <cell r="BO41">
            <v>0</v>
          </cell>
          <cell r="BP41">
            <v>327414.54285714286</v>
          </cell>
          <cell r="BQ41">
            <v>9503.6218487394945</v>
          </cell>
          <cell r="BR41" t="str">
            <v>Y</v>
          </cell>
          <cell r="BS41">
            <v>9629.8394957983201</v>
          </cell>
          <cell r="BT41">
            <v>7.9661278411857772E-3</v>
          </cell>
          <cell r="BU41">
            <v>-1235.0252057596656</v>
          </cell>
          <cell r="BV41">
            <v>326179.51765138318</v>
          </cell>
          <cell r="BW41">
            <v>0</v>
          </cell>
          <cell r="BX41">
            <v>326179.51765138318</v>
          </cell>
          <cell r="BY41">
            <v>4291.3999999999996</v>
          </cell>
          <cell r="BZ41">
            <v>321888.11765138316</v>
          </cell>
        </row>
        <row r="42">
          <cell r="C42">
            <v>9252149</v>
          </cell>
          <cell r="D42" t="str">
            <v>The Donington-on-Bain School</v>
          </cell>
          <cell r="E42">
            <v>92</v>
          </cell>
          <cell r="F42">
            <v>92</v>
          </cell>
          <cell r="G42">
            <v>0</v>
          </cell>
          <cell r="H42">
            <v>295964</v>
          </cell>
          <cell r="I42">
            <v>0</v>
          </cell>
          <cell r="J42">
            <v>0</v>
          </cell>
          <cell r="K42">
            <v>5169.9999999999845</v>
          </cell>
          <cell r="L42">
            <v>0</v>
          </cell>
          <cell r="M42">
            <v>7080.0000000000191</v>
          </cell>
          <cell r="N42">
            <v>0</v>
          </cell>
          <cell r="O42">
            <v>0</v>
          </cell>
          <cell r="P42">
            <v>1889.9999999999991</v>
          </cell>
          <cell r="Q42">
            <v>0</v>
          </cell>
          <cell r="R42">
            <v>459.99999999999983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38301.052631578947</v>
          </cell>
          <cell r="AE42">
            <v>0</v>
          </cell>
          <cell r="AF42">
            <v>1368.999999999997</v>
          </cell>
          <cell r="AG42">
            <v>0</v>
          </cell>
          <cell r="AH42">
            <v>121300</v>
          </cell>
          <cell r="AI42">
            <v>42443.257676902533</v>
          </cell>
          <cell r="AJ42">
            <v>0</v>
          </cell>
          <cell r="AK42">
            <v>0</v>
          </cell>
          <cell r="AL42">
            <v>9106.75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295964</v>
          </cell>
          <cell r="AV42">
            <v>54270.052631578947</v>
          </cell>
          <cell r="AW42">
            <v>172850.00767690252</v>
          </cell>
          <cell r="AX42">
            <v>55946.300269473679</v>
          </cell>
          <cell r="AY42">
            <v>523084.06030848145</v>
          </cell>
          <cell r="AZ42">
            <v>513977.31030848145</v>
          </cell>
          <cell r="BA42">
            <v>4265</v>
          </cell>
          <cell r="BB42">
            <v>392380</v>
          </cell>
          <cell r="BC42">
            <v>0</v>
          </cell>
          <cell r="BD42">
            <v>0</v>
          </cell>
          <cell r="BE42">
            <v>523084.06030848145</v>
          </cell>
          <cell r="BF42">
            <v>523084.06030848145</v>
          </cell>
          <cell r="BG42">
            <v>0</v>
          </cell>
          <cell r="BH42">
            <v>401486.75</v>
          </cell>
          <cell r="BI42">
            <v>228636.74232309748</v>
          </cell>
          <cell r="BJ42">
            <v>350234.05263157893</v>
          </cell>
          <cell r="BK42">
            <v>3806.8918764302057</v>
          </cell>
          <cell r="BL42">
            <v>3589.5960933689366</v>
          </cell>
          <cell r="BM42">
            <v>6.0534883983933377E-2</v>
          </cell>
          <cell r="BN42">
            <v>0</v>
          </cell>
          <cell r="BO42">
            <v>0</v>
          </cell>
          <cell r="BP42">
            <v>523084.06030848145</v>
          </cell>
          <cell r="BQ42">
            <v>5586.7098946574069</v>
          </cell>
          <cell r="BR42" t="str">
            <v>Y</v>
          </cell>
          <cell r="BS42">
            <v>5685.696307700885</v>
          </cell>
          <cell r="BT42">
            <v>1.9603857736567365E-2</v>
          </cell>
          <cell r="BU42">
            <v>-3341.8329097026244</v>
          </cell>
          <cell r="BV42">
            <v>519742.22739877884</v>
          </cell>
          <cell r="BW42">
            <v>0</v>
          </cell>
          <cell r="BX42">
            <v>519742.22739877884</v>
          </cell>
          <cell r="BY42">
            <v>9106.75</v>
          </cell>
          <cell r="BZ42">
            <v>510635.47739877884</v>
          </cell>
        </row>
        <row r="43">
          <cell r="C43">
            <v>9252151</v>
          </cell>
          <cell r="D43" t="str">
            <v>Faldingworth Community Primary School</v>
          </cell>
          <cell r="E43">
            <v>71</v>
          </cell>
          <cell r="F43">
            <v>71</v>
          </cell>
          <cell r="G43">
            <v>0</v>
          </cell>
          <cell r="H43">
            <v>228407</v>
          </cell>
          <cell r="I43">
            <v>0</v>
          </cell>
          <cell r="J43">
            <v>0</v>
          </cell>
          <cell r="K43">
            <v>10339.999999999985</v>
          </cell>
          <cell r="L43">
            <v>0</v>
          </cell>
          <cell r="M43">
            <v>13570</v>
          </cell>
          <cell r="N43">
            <v>0</v>
          </cell>
          <cell r="O43">
            <v>0</v>
          </cell>
          <cell r="P43">
            <v>810.00000000000057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30086.25</v>
          </cell>
          <cell r="AE43">
            <v>0</v>
          </cell>
          <cell r="AF43">
            <v>0</v>
          </cell>
          <cell r="AG43">
            <v>0</v>
          </cell>
          <cell r="AH43">
            <v>121300</v>
          </cell>
          <cell r="AI43">
            <v>55000</v>
          </cell>
          <cell r="AJ43">
            <v>0</v>
          </cell>
          <cell r="AK43">
            <v>0</v>
          </cell>
          <cell r="AL43">
            <v>4150.53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228407</v>
          </cell>
          <cell r="AV43">
            <v>54806.249999999985</v>
          </cell>
          <cell r="AW43">
            <v>180450.53</v>
          </cell>
          <cell r="AX43">
            <v>47558.308614999994</v>
          </cell>
          <cell r="AY43">
            <v>463663.78</v>
          </cell>
          <cell r="AZ43">
            <v>459513.25</v>
          </cell>
          <cell r="BA43">
            <v>4265</v>
          </cell>
          <cell r="BB43">
            <v>302815</v>
          </cell>
          <cell r="BC43">
            <v>0</v>
          </cell>
          <cell r="BD43">
            <v>0</v>
          </cell>
          <cell r="BE43">
            <v>463663.78</v>
          </cell>
          <cell r="BF43">
            <v>463663.78</v>
          </cell>
          <cell r="BG43">
            <v>0</v>
          </cell>
          <cell r="BH43">
            <v>306965.53000000003</v>
          </cell>
          <cell r="BI43">
            <v>126515.00000000003</v>
          </cell>
          <cell r="BJ43">
            <v>283213.25</v>
          </cell>
          <cell r="BK43">
            <v>3988.9190140845071</v>
          </cell>
          <cell r="BL43">
            <v>3608.4545454545455</v>
          </cell>
          <cell r="BM43">
            <v>0.1054369575222225</v>
          </cell>
          <cell r="BN43">
            <v>0</v>
          </cell>
          <cell r="BO43">
            <v>0</v>
          </cell>
          <cell r="BP43">
            <v>463663.78</v>
          </cell>
          <cell r="BQ43">
            <v>6472.0176056338032</v>
          </cell>
          <cell r="BR43" t="str">
            <v>Y</v>
          </cell>
          <cell r="BS43">
            <v>6530.4757746478881</v>
          </cell>
          <cell r="BT43">
            <v>2.9628806481226233E-2</v>
          </cell>
          <cell r="BU43">
            <v>-2579.0232237922428</v>
          </cell>
          <cell r="BV43">
            <v>461084.75677620777</v>
          </cell>
          <cell r="BW43">
            <v>0</v>
          </cell>
          <cell r="BX43">
            <v>461084.75677620777</v>
          </cell>
          <cell r="BY43">
            <v>4150.53</v>
          </cell>
          <cell r="BZ43">
            <v>456934.22677620774</v>
          </cell>
        </row>
        <row r="44">
          <cell r="C44">
            <v>9252153</v>
          </cell>
          <cell r="D44" t="str">
            <v>Fulstow Community Primary School</v>
          </cell>
          <cell r="E44">
            <v>36</v>
          </cell>
          <cell r="F44">
            <v>36</v>
          </cell>
          <cell r="G44">
            <v>0</v>
          </cell>
          <cell r="H44">
            <v>115812</v>
          </cell>
          <cell r="I44">
            <v>0</v>
          </cell>
          <cell r="J44">
            <v>0</v>
          </cell>
          <cell r="K44">
            <v>4230</v>
          </cell>
          <cell r="L44">
            <v>0</v>
          </cell>
          <cell r="M44">
            <v>5900.0000000000055</v>
          </cell>
          <cell r="N44">
            <v>0</v>
          </cell>
          <cell r="O44">
            <v>220.0000000000002</v>
          </cell>
          <cell r="P44">
            <v>270.00000000000023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9763.2000000000007</v>
          </cell>
          <cell r="AE44">
            <v>0</v>
          </cell>
          <cell r="AF44">
            <v>2627.0000000000041</v>
          </cell>
          <cell r="AG44">
            <v>0</v>
          </cell>
          <cell r="AH44">
            <v>121300</v>
          </cell>
          <cell r="AI44">
            <v>55000</v>
          </cell>
          <cell r="AJ44">
            <v>0</v>
          </cell>
          <cell r="AK44">
            <v>0</v>
          </cell>
          <cell r="AL44">
            <v>3942.1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115812</v>
          </cell>
          <cell r="AV44">
            <v>23010.200000000008</v>
          </cell>
          <cell r="AW44">
            <v>180242.1</v>
          </cell>
          <cell r="AX44">
            <v>25316.494879999998</v>
          </cell>
          <cell r="AY44">
            <v>319064.30000000005</v>
          </cell>
          <cell r="AZ44">
            <v>315122.20000000007</v>
          </cell>
          <cell r="BA44">
            <v>4265</v>
          </cell>
          <cell r="BB44">
            <v>153540</v>
          </cell>
          <cell r="BC44">
            <v>0</v>
          </cell>
          <cell r="BD44">
            <v>0</v>
          </cell>
          <cell r="BE44">
            <v>319064.30000000005</v>
          </cell>
          <cell r="BF44">
            <v>319064.30000000005</v>
          </cell>
          <cell r="BG44">
            <v>0</v>
          </cell>
          <cell r="BH44">
            <v>157482.1</v>
          </cell>
          <cell r="BI44">
            <v>-22759.999999999993</v>
          </cell>
          <cell r="BJ44">
            <v>138822.20000000004</v>
          </cell>
          <cell r="BK44">
            <v>3856.1722222222234</v>
          </cell>
          <cell r="BL44">
            <v>3275.4126545454546</v>
          </cell>
          <cell r="BM44">
            <v>0.17730882454484612</v>
          </cell>
          <cell r="BN44">
            <v>0</v>
          </cell>
          <cell r="BO44">
            <v>0</v>
          </cell>
          <cell r="BP44">
            <v>319064.30000000005</v>
          </cell>
          <cell r="BQ44">
            <v>8753.394444444446</v>
          </cell>
          <cell r="BR44" t="str">
            <v>Y</v>
          </cell>
          <cell r="BS44">
            <v>8862.8972222222237</v>
          </cell>
          <cell r="BT44">
            <v>1.4375473996785848E-2</v>
          </cell>
          <cell r="BU44">
            <v>-1307.6737472749401</v>
          </cell>
          <cell r="BV44">
            <v>317756.62625272508</v>
          </cell>
          <cell r="BW44">
            <v>0</v>
          </cell>
          <cell r="BX44">
            <v>317756.62625272508</v>
          </cell>
          <cell r="BY44">
            <v>3942.1</v>
          </cell>
          <cell r="BZ44">
            <v>313814.5262527251</v>
          </cell>
        </row>
        <row r="45">
          <cell r="C45">
            <v>9252158</v>
          </cell>
          <cell r="D45" t="str">
            <v>Grainthorpe Junior School</v>
          </cell>
          <cell r="E45">
            <v>33</v>
          </cell>
          <cell r="F45">
            <v>33</v>
          </cell>
          <cell r="G45">
            <v>0</v>
          </cell>
          <cell r="H45">
            <v>106161</v>
          </cell>
          <cell r="I45">
            <v>0</v>
          </cell>
          <cell r="J45">
            <v>0</v>
          </cell>
          <cell r="K45">
            <v>4230.0000000000045</v>
          </cell>
          <cell r="L45">
            <v>0</v>
          </cell>
          <cell r="M45">
            <v>5899.9999999999991</v>
          </cell>
          <cell r="N45">
            <v>0</v>
          </cell>
          <cell r="O45">
            <v>219.99999999999997</v>
          </cell>
          <cell r="P45">
            <v>539.99999999999989</v>
          </cell>
          <cell r="Q45">
            <v>0</v>
          </cell>
          <cell r="R45">
            <v>459.99999999999994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564.99999999999989</v>
          </cell>
          <cell r="AB45">
            <v>0</v>
          </cell>
          <cell r="AC45">
            <v>0</v>
          </cell>
          <cell r="AD45">
            <v>8727.4468085106382</v>
          </cell>
          <cell r="AE45">
            <v>0</v>
          </cell>
          <cell r="AF45">
            <v>943.49999999999977</v>
          </cell>
          <cell r="AG45">
            <v>0</v>
          </cell>
          <cell r="AH45">
            <v>121300</v>
          </cell>
          <cell r="AI45">
            <v>55000</v>
          </cell>
          <cell r="AJ45">
            <v>0</v>
          </cell>
          <cell r="AK45">
            <v>0</v>
          </cell>
          <cell r="AL45">
            <v>3842.3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106161</v>
          </cell>
          <cell r="AV45">
            <v>21585.946808510642</v>
          </cell>
          <cell r="AW45">
            <v>180142.3</v>
          </cell>
          <cell r="AX45">
            <v>24547.283285957445</v>
          </cell>
          <cell r="AY45">
            <v>307889.24680851062</v>
          </cell>
          <cell r="AZ45">
            <v>304046.94680851063</v>
          </cell>
          <cell r="BA45">
            <v>4265</v>
          </cell>
          <cell r="BB45">
            <v>140745</v>
          </cell>
          <cell r="BC45">
            <v>0</v>
          </cell>
          <cell r="BD45">
            <v>0</v>
          </cell>
          <cell r="BE45">
            <v>307889.24680851062</v>
          </cell>
          <cell r="BF45">
            <v>307889.24680851062</v>
          </cell>
          <cell r="BG45">
            <v>0</v>
          </cell>
          <cell r="BH45">
            <v>144587.29999999999</v>
          </cell>
          <cell r="BI45">
            <v>-35555.000000000015</v>
          </cell>
          <cell r="BJ45">
            <v>127746.94680851062</v>
          </cell>
          <cell r="BK45">
            <v>3871.1196002578977</v>
          </cell>
          <cell r="BL45">
            <v>3348.6923075</v>
          </cell>
          <cell r="BM45">
            <v>0.15600934477850581</v>
          </cell>
          <cell r="BN45">
            <v>0</v>
          </cell>
          <cell r="BO45">
            <v>0</v>
          </cell>
          <cell r="BP45">
            <v>307889.24680851062</v>
          </cell>
          <cell r="BQ45">
            <v>9213.5438426821402</v>
          </cell>
          <cell r="BR45" t="str">
            <v>Y</v>
          </cell>
          <cell r="BS45">
            <v>9329.9771760154727</v>
          </cell>
          <cell r="BT45">
            <v>0.18819158900217836</v>
          </cell>
          <cell r="BU45">
            <v>-1198.7009350020282</v>
          </cell>
          <cell r="BV45">
            <v>306690.54587350861</v>
          </cell>
          <cell r="BW45">
            <v>0</v>
          </cell>
          <cell r="BX45">
            <v>306690.54587350861</v>
          </cell>
          <cell r="BY45">
            <v>3842.3</v>
          </cell>
          <cell r="BZ45">
            <v>302848.24587350863</v>
          </cell>
        </row>
        <row r="46">
          <cell r="C46">
            <v>9252159</v>
          </cell>
          <cell r="D46" t="str">
            <v>Great Steeping Primary School</v>
          </cell>
          <cell r="E46">
            <v>98</v>
          </cell>
          <cell r="F46">
            <v>98</v>
          </cell>
          <cell r="G46">
            <v>0</v>
          </cell>
          <cell r="H46">
            <v>315266</v>
          </cell>
          <cell r="I46">
            <v>0</v>
          </cell>
          <cell r="J46">
            <v>0</v>
          </cell>
          <cell r="K46">
            <v>9869.9999999999873</v>
          </cell>
          <cell r="L46">
            <v>0</v>
          </cell>
          <cell r="M46">
            <v>12979.999999999982</v>
          </cell>
          <cell r="N46">
            <v>0</v>
          </cell>
          <cell r="O46">
            <v>12760.000000000009</v>
          </cell>
          <cell r="P46">
            <v>1889.9999999999991</v>
          </cell>
          <cell r="Q46">
            <v>1679.9999999999982</v>
          </cell>
          <cell r="R46">
            <v>1380.0000000000009</v>
          </cell>
          <cell r="S46">
            <v>490.00000000000188</v>
          </cell>
          <cell r="T46">
            <v>3840.0000000000023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20242.795698924732</v>
          </cell>
          <cell r="AE46">
            <v>0</v>
          </cell>
          <cell r="AF46">
            <v>1035.9999999999973</v>
          </cell>
          <cell r="AG46">
            <v>0</v>
          </cell>
          <cell r="AH46">
            <v>121300</v>
          </cell>
          <cell r="AI46">
            <v>38037.383177570082</v>
          </cell>
          <cell r="AJ46">
            <v>0</v>
          </cell>
          <cell r="AK46">
            <v>0</v>
          </cell>
          <cell r="AL46">
            <v>12225.5</v>
          </cell>
          <cell r="AM46">
            <v>0</v>
          </cell>
          <cell r="AN46">
            <v>0</v>
          </cell>
          <cell r="AO46">
            <v>0</v>
          </cell>
          <cell r="AP46">
            <v>8000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315266</v>
          </cell>
          <cell r="AV46">
            <v>66168.795698924703</v>
          </cell>
          <cell r="AW46">
            <v>179562.88317757007</v>
          </cell>
          <cell r="AX46">
            <v>57814.029249032254</v>
          </cell>
          <cell r="AY46">
            <v>560997.67887649476</v>
          </cell>
          <cell r="AZ46">
            <v>540772.17887649476</v>
          </cell>
          <cell r="BA46">
            <v>4265</v>
          </cell>
          <cell r="BB46">
            <v>417970</v>
          </cell>
          <cell r="BC46">
            <v>0</v>
          </cell>
          <cell r="BD46">
            <v>0</v>
          </cell>
          <cell r="BE46">
            <v>560997.67887649476</v>
          </cell>
          <cell r="BF46">
            <v>560997.67887649476</v>
          </cell>
          <cell r="BG46">
            <v>0</v>
          </cell>
          <cell r="BH46">
            <v>438195.5</v>
          </cell>
          <cell r="BI46">
            <v>258632.61682242993</v>
          </cell>
          <cell r="BJ46">
            <v>381434.79569892469</v>
          </cell>
          <cell r="BK46">
            <v>3892.1917928461703</v>
          </cell>
          <cell r="BL46">
            <v>3670.9216314836449</v>
          </cell>
          <cell r="BM46">
            <v>6.027646013055761E-2</v>
          </cell>
          <cell r="BN46">
            <v>0</v>
          </cell>
          <cell r="BO46">
            <v>0</v>
          </cell>
          <cell r="BP46">
            <v>560997.67887649476</v>
          </cell>
          <cell r="BQ46">
            <v>5518.0834579234161</v>
          </cell>
          <cell r="BR46" t="str">
            <v>Y</v>
          </cell>
          <cell r="BS46">
            <v>5724.4661109846402</v>
          </cell>
          <cell r="BT46">
            <v>3.4403109667733967E-2</v>
          </cell>
          <cell r="BU46">
            <v>-3559.7785342484476</v>
          </cell>
          <cell r="BV46">
            <v>557437.90034224628</v>
          </cell>
          <cell r="BW46">
            <v>0</v>
          </cell>
          <cell r="BX46">
            <v>557437.90034224628</v>
          </cell>
          <cell r="BY46">
            <v>12225.5</v>
          </cell>
          <cell r="BZ46">
            <v>545212.40034224628</v>
          </cell>
        </row>
        <row r="47">
          <cell r="C47">
            <v>9252162</v>
          </cell>
          <cell r="D47" t="str">
            <v>Holton Le Clay Infant School</v>
          </cell>
          <cell r="E47">
            <v>85</v>
          </cell>
          <cell r="F47">
            <v>85</v>
          </cell>
          <cell r="G47">
            <v>0</v>
          </cell>
          <cell r="H47">
            <v>273445</v>
          </cell>
          <cell r="I47">
            <v>0</v>
          </cell>
          <cell r="J47">
            <v>0</v>
          </cell>
          <cell r="K47">
            <v>8930.0000000000055</v>
          </cell>
          <cell r="L47">
            <v>0</v>
          </cell>
          <cell r="M47">
            <v>11210.000000000005</v>
          </cell>
          <cell r="N47">
            <v>0</v>
          </cell>
          <cell r="O47">
            <v>440.00000000000028</v>
          </cell>
          <cell r="P47">
            <v>0</v>
          </cell>
          <cell r="Q47">
            <v>0</v>
          </cell>
          <cell r="R47">
            <v>459.99999999999835</v>
          </cell>
          <cell r="S47">
            <v>0</v>
          </cell>
          <cell r="T47">
            <v>639.99999999999773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889.35185185185094</v>
          </cell>
          <cell r="AB47">
            <v>0</v>
          </cell>
          <cell r="AC47">
            <v>0</v>
          </cell>
          <cell r="AD47">
            <v>28654.414838035525</v>
          </cell>
          <cell r="AE47">
            <v>0</v>
          </cell>
          <cell r="AF47">
            <v>0</v>
          </cell>
          <cell r="AG47">
            <v>0</v>
          </cell>
          <cell r="AH47">
            <v>121300</v>
          </cell>
          <cell r="AI47">
            <v>0</v>
          </cell>
          <cell r="AJ47">
            <v>0</v>
          </cell>
          <cell r="AK47">
            <v>0</v>
          </cell>
          <cell r="AL47">
            <v>13348.25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273445</v>
          </cell>
          <cell r="AV47">
            <v>51223.766689887387</v>
          </cell>
          <cell r="AW47">
            <v>134648.25</v>
          </cell>
          <cell r="AX47">
            <v>48698.690536363632</v>
          </cell>
          <cell r="AY47">
            <v>459317.01668988739</v>
          </cell>
          <cell r="AZ47">
            <v>445968.76668988739</v>
          </cell>
          <cell r="BA47">
            <v>4265</v>
          </cell>
          <cell r="BB47">
            <v>362525</v>
          </cell>
          <cell r="BC47">
            <v>0</v>
          </cell>
          <cell r="BD47">
            <v>0</v>
          </cell>
          <cell r="BE47">
            <v>459317.01668988739</v>
          </cell>
          <cell r="BF47">
            <v>459317.01668988739</v>
          </cell>
          <cell r="BG47">
            <v>0</v>
          </cell>
          <cell r="BH47">
            <v>375873.25</v>
          </cell>
          <cell r="BI47">
            <v>241225</v>
          </cell>
          <cell r="BJ47">
            <v>324668.76668988739</v>
          </cell>
          <cell r="BK47">
            <v>3819.6325492927926</v>
          </cell>
          <cell r="BL47">
            <v>3585.0159600000002</v>
          </cell>
          <cell r="BM47">
            <v>6.5443666614190599E-2</v>
          </cell>
          <cell r="BN47">
            <v>0</v>
          </cell>
          <cell r="BO47">
            <v>0</v>
          </cell>
          <cell r="BP47">
            <v>459317.01668988739</v>
          </cell>
          <cell r="BQ47">
            <v>5246.6913728222044</v>
          </cell>
          <cell r="BR47" t="str">
            <v>Y</v>
          </cell>
          <cell r="BS47">
            <v>5403.7296081163222</v>
          </cell>
          <cell r="BT47">
            <v>4.5388171711167269E-2</v>
          </cell>
          <cell r="BU47">
            <v>-3087.5630143991639</v>
          </cell>
          <cell r="BV47">
            <v>456229.45367548824</v>
          </cell>
          <cell r="BW47">
            <v>0</v>
          </cell>
          <cell r="BX47">
            <v>456229.45367548824</v>
          </cell>
          <cell r="BY47">
            <v>13348.25</v>
          </cell>
          <cell r="BZ47">
            <v>442881.20367548824</v>
          </cell>
        </row>
        <row r="48">
          <cell r="C48">
            <v>9252166</v>
          </cell>
          <cell r="D48" t="str">
            <v>Ingham Primary School</v>
          </cell>
          <cell r="E48">
            <v>91</v>
          </cell>
          <cell r="F48">
            <v>91</v>
          </cell>
          <cell r="G48">
            <v>0</v>
          </cell>
          <cell r="H48">
            <v>292747</v>
          </cell>
          <cell r="I48">
            <v>0</v>
          </cell>
          <cell r="J48">
            <v>0</v>
          </cell>
          <cell r="K48">
            <v>5640.0000000000055</v>
          </cell>
          <cell r="L48">
            <v>0</v>
          </cell>
          <cell r="M48">
            <v>7670.0000000000073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460.00000000000051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24038.18181818182</v>
          </cell>
          <cell r="AE48">
            <v>0</v>
          </cell>
          <cell r="AF48">
            <v>0</v>
          </cell>
          <cell r="AG48">
            <v>0</v>
          </cell>
          <cell r="AH48">
            <v>121300</v>
          </cell>
          <cell r="AI48">
            <v>43177.570093457936</v>
          </cell>
          <cell r="AJ48">
            <v>0</v>
          </cell>
          <cell r="AK48">
            <v>0</v>
          </cell>
          <cell r="AL48">
            <v>10104.75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292747</v>
          </cell>
          <cell r="AV48">
            <v>37808.181818181831</v>
          </cell>
          <cell r="AW48">
            <v>174582.32009345794</v>
          </cell>
          <cell r="AX48">
            <v>44736.193767272722</v>
          </cell>
          <cell r="AY48">
            <v>505137.50191163976</v>
          </cell>
          <cell r="AZ48">
            <v>495032.75191163976</v>
          </cell>
          <cell r="BA48">
            <v>4265</v>
          </cell>
          <cell r="BB48">
            <v>388115</v>
          </cell>
          <cell r="BC48">
            <v>0</v>
          </cell>
          <cell r="BD48">
            <v>0</v>
          </cell>
          <cell r="BE48">
            <v>505137.50191163976</v>
          </cell>
          <cell r="BF48">
            <v>505137.50191163976</v>
          </cell>
          <cell r="BG48">
            <v>0</v>
          </cell>
          <cell r="BH48">
            <v>398219.75</v>
          </cell>
          <cell r="BI48">
            <v>223637.42990654206</v>
          </cell>
          <cell r="BJ48">
            <v>330555.18181818182</v>
          </cell>
          <cell r="BK48">
            <v>3632.4745254745253</v>
          </cell>
          <cell r="BL48">
            <v>3425.2352023470685</v>
          </cell>
          <cell r="BM48">
            <v>6.0503676648380397E-2</v>
          </cell>
          <cell r="BN48">
            <v>0</v>
          </cell>
          <cell r="BO48">
            <v>0</v>
          </cell>
          <cell r="BP48">
            <v>505137.50191163976</v>
          </cell>
          <cell r="BQ48">
            <v>5439.9203506773601</v>
          </cell>
          <cell r="BR48" t="str">
            <v>Y</v>
          </cell>
          <cell r="BS48">
            <v>5550.9615594685683</v>
          </cell>
          <cell r="BT48">
            <v>2.6221681089963589E-2</v>
          </cell>
          <cell r="BU48">
            <v>-3305.5086389449871</v>
          </cell>
          <cell r="BV48">
            <v>501831.99327269476</v>
          </cell>
          <cell r="BW48">
            <v>0</v>
          </cell>
          <cell r="BX48">
            <v>501831.99327269476</v>
          </cell>
          <cell r="BY48">
            <v>10104.75</v>
          </cell>
          <cell r="BZ48">
            <v>491727.24327269476</v>
          </cell>
        </row>
        <row r="49">
          <cell r="C49">
            <v>9252169</v>
          </cell>
          <cell r="D49" t="str">
            <v>Legsby Primary School</v>
          </cell>
          <cell r="E49">
            <v>47</v>
          </cell>
          <cell r="F49">
            <v>47</v>
          </cell>
          <cell r="G49">
            <v>0</v>
          </cell>
          <cell r="H49">
            <v>151199</v>
          </cell>
          <cell r="I49">
            <v>0</v>
          </cell>
          <cell r="J49">
            <v>0</v>
          </cell>
          <cell r="K49">
            <v>7050.0000000000055</v>
          </cell>
          <cell r="L49">
            <v>0</v>
          </cell>
          <cell r="M49">
            <v>9440.0000000000109</v>
          </cell>
          <cell r="N49">
            <v>0</v>
          </cell>
          <cell r="O49">
            <v>0</v>
          </cell>
          <cell r="P49">
            <v>5940.0000000000036</v>
          </cell>
          <cell r="Q49">
            <v>0</v>
          </cell>
          <cell r="R49">
            <v>920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617.55813953488439</v>
          </cell>
          <cell r="AB49">
            <v>0</v>
          </cell>
          <cell r="AC49">
            <v>0</v>
          </cell>
          <cell r="AD49">
            <v>24025.952380952382</v>
          </cell>
          <cell r="AE49">
            <v>0</v>
          </cell>
          <cell r="AF49">
            <v>2941.4999999999959</v>
          </cell>
          <cell r="AG49">
            <v>0</v>
          </cell>
          <cell r="AH49">
            <v>121300</v>
          </cell>
          <cell r="AI49">
            <v>55000</v>
          </cell>
          <cell r="AJ49">
            <v>0</v>
          </cell>
          <cell r="AK49">
            <v>0</v>
          </cell>
          <cell r="AL49">
            <v>3542.9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151199</v>
          </cell>
          <cell r="AV49">
            <v>50935.010520487274</v>
          </cell>
          <cell r="AW49">
            <v>179842.9</v>
          </cell>
          <cell r="AX49">
            <v>41992.932322857145</v>
          </cell>
          <cell r="AY49">
            <v>381976.91052048723</v>
          </cell>
          <cell r="AZ49">
            <v>378434.01052048721</v>
          </cell>
          <cell r="BA49">
            <v>4265</v>
          </cell>
          <cell r="BB49">
            <v>200455</v>
          </cell>
          <cell r="BC49">
            <v>0</v>
          </cell>
          <cell r="BD49">
            <v>0</v>
          </cell>
          <cell r="BE49">
            <v>381976.91052048723</v>
          </cell>
          <cell r="BF49">
            <v>381976.91052048723</v>
          </cell>
          <cell r="BG49">
            <v>0</v>
          </cell>
          <cell r="BH49">
            <v>203997.9</v>
          </cell>
          <cell r="BI49">
            <v>24154.999999999993</v>
          </cell>
          <cell r="BJ49">
            <v>202134.01052048724</v>
          </cell>
          <cell r="BK49">
            <v>4300.723628095473</v>
          </cell>
          <cell r="BL49">
            <v>3856.3657830188672</v>
          </cell>
          <cell r="BM49">
            <v>0.11522709983406981</v>
          </cell>
          <cell r="BN49">
            <v>0</v>
          </cell>
          <cell r="BO49">
            <v>0</v>
          </cell>
          <cell r="BP49">
            <v>381976.91052048723</v>
          </cell>
          <cell r="BQ49">
            <v>8051.7874578827068</v>
          </cell>
          <cell r="BR49" t="str">
            <v>Y</v>
          </cell>
          <cell r="BS49">
            <v>8127.1683089465369</v>
          </cell>
          <cell r="BT49">
            <v>0.12104624624422078</v>
          </cell>
          <cell r="BU49">
            <v>-1707.2407256089496</v>
          </cell>
          <cell r="BV49">
            <v>380269.66979487828</v>
          </cell>
          <cell r="BW49">
            <v>0</v>
          </cell>
          <cell r="BX49">
            <v>380269.66979487828</v>
          </cell>
          <cell r="BY49">
            <v>3542.9</v>
          </cell>
          <cell r="BZ49">
            <v>376726.76979487826</v>
          </cell>
        </row>
        <row r="50">
          <cell r="C50">
            <v>9252174</v>
          </cell>
          <cell r="D50" t="str">
            <v>Marshchapel Infant School</v>
          </cell>
          <cell r="E50">
            <v>22</v>
          </cell>
          <cell r="F50">
            <v>22</v>
          </cell>
          <cell r="G50">
            <v>0</v>
          </cell>
          <cell r="H50">
            <v>70774</v>
          </cell>
          <cell r="I50">
            <v>0</v>
          </cell>
          <cell r="J50">
            <v>0</v>
          </cell>
          <cell r="K50">
            <v>3289.9999999999982</v>
          </cell>
          <cell r="L50">
            <v>0</v>
          </cell>
          <cell r="M50">
            <v>4129.9999999999982</v>
          </cell>
          <cell r="N50">
            <v>0</v>
          </cell>
          <cell r="O50">
            <v>220.0000000000002</v>
          </cell>
          <cell r="P50">
            <v>809.99999999999784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7416.4367816091954</v>
          </cell>
          <cell r="AE50">
            <v>0</v>
          </cell>
          <cell r="AF50">
            <v>0</v>
          </cell>
          <cell r="AG50">
            <v>0</v>
          </cell>
          <cell r="AH50">
            <v>121300</v>
          </cell>
          <cell r="AI50">
            <v>55000</v>
          </cell>
          <cell r="AJ50">
            <v>0</v>
          </cell>
          <cell r="AK50">
            <v>0</v>
          </cell>
          <cell r="AL50">
            <v>4990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70774</v>
          </cell>
          <cell r="AV50">
            <v>15866.436781609191</v>
          </cell>
          <cell r="AW50">
            <v>181290</v>
          </cell>
          <cell r="AX50">
            <v>21321.700679999994</v>
          </cell>
          <cell r="AY50">
            <v>267930.4367816092</v>
          </cell>
          <cell r="AZ50">
            <v>262940.4367816092</v>
          </cell>
          <cell r="BA50">
            <v>4265</v>
          </cell>
          <cell r="BB50">
            <v>93830</v>
          </cell>
          <cell r="BC50">
            <v>0</v>
          </cell>
          <cell r="BD50">
            <v>0</v>
          </cell>
          <cell r="BE50">
            <v>267930.4367816092</v>
          </cell>
          <cell r="BF50">
            <v>267930.4367816092</v>
          </cell>
          <cell r="BG50">
            <v>0</v>
          </cell>
          <cell r="BH50">
            <v>98820</v>
          </cell>
          <cell r="BI50">
            <v>-82470</v>
          </cell>
          <cell r="BJ50">
            <v>86640.436781609198</v>
          </cell>
          <cell r="BK50">
            <v>3938.2016718913274</v>
          </cell>
          <cell r="BL50">
            <v>3173.816014285715</v>
          </cell>
          <cell r="BM50">
            <v>0.24084120004594581</v>
          </cell>
          <cell r="BN50">
            <v>0</v>
          </cell>
          <cell r="BO50">
            <v>0</v>
          </cell>
          <cell r="BP50">
            <v>267930.4367816092</v>
          </cell>
          <cell r="BQ50">
            <v>11951.838035527691</v>
          </cell>
          <cell r="BR50" t="str">
            <v>Y</v>
          </cell>
          <cell r="BS50">
            <v>12178.656217345873</v>
          </cell>
          <cell r="BT50">
            <v>3.150617072667683E-2</v>
          </cell>
          <cell r="BU50">
            <v>-799.13395666801887</v>
          </cell>
          <cell r="BV50">
            <v>267131.30282494117</v>
          </cell>
          <cell r="BW50">
            <v>0</v>
          </cell>
          <cell r="BX50">
            <v>267131.30282494117</v>
          </cell>
          <cell r="BY50">
            <v>4990</v>
          </cell>
          <cell r="BZ50">
            <v>262141.30282494117</v>
          </cell>
        </row>
        <row r="51">
          <cell r="C51">
            <v>9252176</v>
          </cell>
          <cell r="D51" t="str">
            <v>The Middle Rasen Primary School</v>
          </cell>
          <cell r="E51">
            <v>122</v>
          </cell>
          <cell r="F51">
            <v>122</v>
          </cell>
          <cell r="G51">
            <v>0</v>
          </cell>
          <cell r="H51">
            <v>392474</v>
          </cell>
          <cell r="I51">
            <v>0</v>
          </cell>
          <cell r="J51">
            <v>0</v>
          </cell>
          <cell r="K51">
            <v>8459.99999999998</v>
          </cell>
          <cell r="L51">
            <v>0</v>
          </cell>
          <cell r="M51">
            <v>11210.000000000015</v>
          </cell>
          <cell r="N51">
            <v>0</v>
          </cell>
          <cell r="O51">
            <v>0</v>
          </cell>
          <cell r="P51">
            <v>6480.0000000000055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1969.4285714285732</v>
          </cell>
          <cell r="AB51">
            <v>0</v>
          </cell>
          <cell r="AC51">
            <v>0</v>
          </cell>
          <cell r="AD51">
            <v>42313.465346534656</v>
          </cell>
          <cell r="AE51">
            <v>0</v>
          </cell>
          <cell r="AF51">
            <v>3403.9999999999991</v>
          </cell>
          <cell r="AG51">
            <v>0</v>
          </cell>
          <cell r="AH51">
            <v>121300</v>
          </cell>
          <cell r="AI51">
            <v>0</v>
          </cell>
          <cell r="AJ51">
            <v>0</v>
          </cell>
          <cell r="AK51">
            <v>0</v>
          </cell>
          <cell r="AL51">
            <v>14970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392474</v>
          </cell>
          <cell r="AV51">
            <v>73836.893917963229</v>
          </cell>
          <cell r="AW51">
            <v>136270</v>
          </cell>
          <cell r="AX51">
            <v>67263.860709702974</v>
          </cell>
          <cell r="AY51">
            <v>602580.89391796326</v>
          </cell>
          <cell r="AZ51">
            <v>587610.89391796326</v>
          </cell>
          <cell r="BA51">
            <v>4265</v>
          </cell>
          <cell r="BB51">
            <v>520330</v>
          </cell>
          <cell r="BC51">
            <v>0</v>
          </cell>
          <cell r="BD51">
            <v>0</v>
          </cell>
          <cell r="BE51">
            <v>602580.89391796326</v>
          </cell>
          <cell r="BF51">
            <v>602580.89391796326</v>
          </cell>
          <cell r="BG51">
            <v>0</v>
          </cell>
          <cell r="BH51">
            <v>535300</v>
          </cell>
          <cell r="BI51">
            <v>399030</v>
          </cell>
          <cell r="BJ51">
            <v>466310.89391796326</v>
          </cell>
          <cell r="BK51">
            <v>3822.2204419505183</v>
          </cell>
          <cell r="BL51">
            <v>3636.9928136752137</v>
          </cell>
          <cell r="BM51">
            <v>5.0928785885647768E-2</v>
          </cell>
          <cell r="BN51">
            <v>0</v>
          </cell>
          <cell r="BO51">
            <v>0</v>
          </cell>
          <cell r="BP51">
            <v>602580.89391796326</v>
          </cell>
          <cell r="BQ51">
            <v>4816.4827370324856</v>
          </cell>
          <cell r="BR51" t="str">
            <v>Y</v>
          </cell>
          <cell r="BS51">
            <v>4939.1876550652723</v>
          </cell>
          <cell r="BT51">
            <v>2.8634476954400245E-2</v>
          </cell>
          <cell r="BU51">
            <v>-4431.5610324317413</v>
          </cell>
          <cell r="BV51">
            <v>598149.33288553148</v>
          </cell>
          <cell r="BW51">
            <v>0</v>
          </cell>
          <cell r="BX51">
            <v>598149.33288553148</v>
          </cell>
          <cell r="BY51">
            <v>14970</v>
          </cell>
          <cell r="BZ51">
            <v>583179.33288553148</v>
          </cell>
        </row>
        <row r="52">
          <cell r="C52">
            <v>9252177</v>
          </cell>
          <cell r="D52" t="str">
            <v>Morton Trentside Primary School</v>
          </cell>
          <cell r="E52">
            <v>202</v>
          </cell>
          <cell r="F52">
            <v>202</v>
          </cell>
          <cell r="G52">
            <v>0</v>
          </cell>
          <cell r="H52">
            <v>649834</v>
          </cell>
          <cell r="I52">
            <v>0</v>
          </cell>
          <cell r="J52">
            <v>0</v>
          </cell>
          <cell r="K52">
            <v>26319.999999999978</v>
          </cell>
          <cell r="L52">
            <v>0</v>
          </cell>
          <cell r="M52">
            <v>33629.999999999978</v>
          </cell>
          <cell r="N52">
            <v>0</v>
          </cell>
          <cell r="O52">
            <v>14371.144278606947</v>
          </cell>
          <cell r="P52">
            <v>2442.0895522388073</v>
          </cell>
          <cell r="Q52">
            <v>0</v>
          </cell>
          <cell r="R52">
            <v>20802.985074626831</v>
          </cell>
          <cell r="S52">
            <v>22159.701492537275</v>
          </cell>
          <cell r="T52">
            <v>5788.6567164179132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798.11188811188777</v>
          </cell>
          <cell r="AB52">
            <v>0</v>
          </cell>
          <cell r="AC52">
            <v>0</v>
          </cell>
          <cell r="AD52">
            <v>35537.485029940122</v>
          </cell>
          <cell r="AE52">
            <v>0</v>
          </cell>
          <cell r="AF52">
            <v>3588.9999999999977</v>
          </cell>
          <cell r="AG52">
            <v>0</v>
          </cell>
          <cell r="AH52">
            <v>121300</v>
          </cell>
          <cell r="AI52">
            <v>0</v>
          </cell>
          <cell r="AJ52">
            <v>0</v>
          </cell>
          <cell r="AK52">
            <v>0</v>
          </cell>
          <cell r="AL52">
            <v>23453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649834</v>
          </cell>
          <cell r="AV52">
            <v>165439.17403247976</v>
          </cell>
          <cell r="AW52">
            <v>144753</v>
          </cell>
          <cell r="AX52">
            <v>117581.32502835993</v>
          </cell>
          <cell r="AY52">
            <v>960026.17403247976</v>
          </cell>
          <cell r="AZ52">
            <v>936573.17403247976</v>
          </cell>
          <cell r="BA52">
            <v>4265</v>
          </cell>
          <cell r="BB52">
            <v>861530</v>
          </cell>
          <cell r="BC52">
            <v>0</v>
          </cell>
          <cell r="BD52">
            <v>0</v>
          </cell>
          <cell r="BE52">
            <v>960026.17403247976</v>
          </cell>
          <cell r="BF52">
            <v>960026.17403247987</v>
          </cell>
          <cell r="BG52">
            <v>0</v>
          </cell>
          <cell r="BH52">
            <v>884983</v>
          </cell>
          <cell r="BI52">
            <v>740230</v>
          </cell>
          <cell r="BJ52">
            <v>815273.17403247976</v>
          </cell>
          <cell r="BK52">
            <v>4036.005812041979</v>
          </cell>
          <cell r="BL52">
            <v>3911.7632360975608</v>
          </cell>
          <cell r="BM52">
            <v>3.17612719496706E-2</v>
          </cell>
          <cell r="BN52">
            <v>0</v>
          </cell>
          <cell r="BO52">
            <v>0</v>
          </cell>
          <cell r="BP52">
            <v>960026.17403247976</v>
          </cell>
          <cell r="BQ52">
            <v>4636.5008615469296</v>
          </cell>
          <cell r="BR52" t="str">
            <v>Y</v>
          </cell>
          <cell r="BS52">
            <v>4752.6048219429695</v>
          </cell>
          <cell r="BT52">
            <v>2.9175622584491689E-2</v>
          </cell>
          <cell r="BU52">
            <v>-7337.5026930427193</v>
          </cell>
          <cell r="BV52">
            <v>952688.67133943702</v>
          </cell>
          <cell r="BW52">
            <v>0</v>
          </cell>
          <cell r="BX52">
            <v>952688.67133943702</v>
          </cell>
          <cell r="BY52">
            <v>23453</v>
          </cell>
          <cell r="BZ52">
            <v>929235.67133943702</v>
          </cell>
        </row>
        <row r="53">
          <cell r="C53">
            <v>9252178</v>
          </cell>
          <cell r="D53" t="str">
            <v>Nettleton Community Primary School</v>
          </cell>
          <cell r="E53">
            <v>78</v>
          </cell>
          <cell r="F53">
            <v>78</v>
          </cell>
          <cell r="G53">
            <v>0</v>
          </cell>
          <cell r="H53">
            <v>250926</v>
          </cell>
          <cell r="I53">
            <v>0</v>
          </cell>
          <cell r="J53">
            <v>0</v>
          </cell>
          <cell r="K53">
            <v>9869.9999999999909</v>
          </cell>
          <cell r="L53">
            <v>0</v>
          </cell>
          <cell r="M53">
            <v>12979.999999999998</v>
          </cell>
          <cell r="N53">
            <v>0</v>
          </cell>
          <cell r="O53">
            <v>219.99999999999963</v>
          </cell>
          <cell r="P53">
            <v>539.99999999999909</v>
          </cell>
          <cell r="Q53">
            <v>419.99999999999932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17815.531914893618</v>
          </cell>
          <cell r="AE53">
            <v>0</v>
          </cell>
          <cell r="AF53">
            <v>3071.0000000000318</v>
          </cell>
          <cell r="AG53">
            <v>0</v>
          </cell>
          <cell r="AH53">
            <v>121300</v>
          </cell>
          <cell r="AI53">
            <v>30052.469959946597</v>
          </cell>
          <cell r="AJ53">
            <v>0</v>
          </cell>
          <cell r="AK53">
            <v>0</v>
          </cell>
          <cell r="AL53">
            <v>4291.3999999999996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250926</v>
          </cell>
          <cell r="AV53">
            <v>44916.53191489364</v>
          </cell>
          <cell r="AW53">
            <v>155643.86995994658</v>
          </cell>
          <cell r="AX53">
            <v>40112.143660425529</v>
          </cell>
          <cell r="AY53">
            <v>451486.40187484026</v>
          </cell>
          <cell r="AZ53">
            <v>447195.00187484024</v>
          </cell>
          <cell r="BA53">
            <v>4265</v>
          </cell>
          <cell r="BB53">
            <v>332670</v>
          </cell>
          <cell r="BC53">
            <v>0</v>
          </cell>
          <cell r="BD53">
            <v>0</v>
          </cell>
          <cell r="BE53">
            <v>451486.40187484026</v>
          </cell>
          <cell r="BF53">
            <v>451486.40187484026</v>
          </cell>
          <cell r="BG53">
            <v>0</v>
          </cell>
          <cell r="BH53">
            <v>336961.4</v>
          </cell>
          <cell r="BI53">
            <v>181317.53004005345</v>
          </cell>
          <cell r="BJ53">
            <v>295842.53191489365</v>
          </cell>
          <cell r="BK53">
            <v>3792.8529732678676</v>
          </cell>
          <cell r="BL53">
            <v>3198.6442098673783</v>
          </cell>
          <cell r="BM53">
            <v>0.18576894597011973</v>
          </cell>
          <cell r="BN53">
            <v>0</v>
          </cell>
          <cell r="BO53">
            <v>0</v>
          </cell>
          <cell r="BP53">
            <v>451486.40187484026</v>
          </cell>
          <cell r="BQ53">
            <v>5733.2692548056439</v>
          </cell>
          <cell r="BR53" t="str">
            <v>Y</v>
          </cell>
          <cell r="BS53">
            <v>5788.2872035235932</v>
          </cell>
          <cell r="BT53">
            <v>9.7535372860406255E-2</v>
          </cell>
          <cell r="BU53">
            <v>-2833.2931190957033</v>
          </cell>
          <cell r="BV53">
            <v>448653.10875574453</v>
          </cell>
          <cell r="BW53">
            <v>0</v>
          </cell>
          <cell r="BX53">
            <v>448653.10875574453</v>
          </cell>
          <cell r="BY53">
            <v>4291.3999999999996</v>
          </cell>
          <cell r="BZ53">
            <v>444361.7087557445</v>
          </cell>
        </row>
        <row r="54">
          <cell r="C54">
            <v>9252179</v>
          </cell>
          <cell r="D54" t="str">
            <v>The New Leake Primary School</v>
          </cell>
          <cell r="E54">
            <v>47</v>
          </cell>
          <cell r="F54">
            <v>47</v>
          </cell>
          <cell r="G54">
            <v>0</v>
          </cell>
          <cell r="H54">
            <v>151199</v>
          </cell>
          <cell r="I54">
            <v>0</v>
          </cell>
          <cell r="J54">
            <v>0</v>
          </cell>
          <cell r="K54">
            <v>6109.9999999999991</v>
          </cell>
          <cell r="L54">
            <v>0</v>
          </cell>
          <cell r="M54">
            <v>9440.0000000000109</v>
          </cell>
          <cell r="N54">
            <v>0</v>
          </cell>
          <cell r="O54">
            <v>7480</v>
          </cell>
          <cell r="P54">
            <v>1349.9999999999968</v>
          </cell>
          <cell r="Q54">
            <v>0</v>
          </cell>
          <cell r="R54">
            <v>1379.9999999999991</v>
          </cell>
          <cell r="S54">
            <v>0</v>
          </cell>
          <cell r="T54">
            <v>1280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21496.904761904763</v>
          </cell>
          <cell r="AE54">
            <v>0</v>
          </cell>
          <cell r="AF54">
            <v>0</v>
          </cell>
          <cell r="AG54">
            <v>0</v>
          </cell>
          <cell r="AH54">
            <v>121300</v>
          </cell>
          <cell r="AI54">
            <v>55000</v>
          </cell>
          <cell r="AJ54">
            <v>0</v>
          </cell>
          <cell r="AK54">
            <v>0</v>
          </cell>
          <cell r="AL54">
            <v>4990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151199</v>
          </cell>
          <cell r="AV54">
            <v>48536.904761904771</v>
          </cell>
          <cell r="AW54">
            <v>181290</v>
          </cell>
          <cell r="AX54">
            <v>42901.058465714283</v>
          </cell>
          <cell r="AY54">
            <v>381025.90476190473</v>
          </cell>
          <cell r="AZ54">
            <v>376035.90476190473</v>
          </cell>
          <cell r="BA54">
            <v>4265</v>
          </cell>
          <cell r="BB54">
            <v>200455</v>
          </cell>
          <cell r="BC54">
            <v>0</v>
          </cell>
          <cell r="BD54">
            <v>0</v>
          </cell>
          <cell r="BE54">
            <v>381025.90476190473</v>
          </cell>
          <cell r="BF54">
            <v>381025.90476190473</v>
          </cell>
          <cell r="BG54">
            <v>0</v>
          </cell>
          <cell r="BH54">
            <v>205445</v>
          </cell>
          <cell r="BI54">
            <v>24155</v>
          </cell>
          <cell r="BJ54">
            <v>199735.90476190473</v>
          </cell>
          <cell r="BK54">
            <v>4249.7001013171221</v>
          </cell>
          <cell r="BL54">
            <v>3865.2288450980386</v>
          </cell>
          <cell r="BM54">
            <v>9.9469209101726963E-2</v>
          </cell>
          <cell r="BN54">
            <v>0</v>
          </cell>
          <cell r="BO54">
            <v>0</v>
          </cell>
          <cell r="BP54">
            <v>381025.90476190473</v>
          </cell>
          <cell r="BQ54">
            <v>8000.7639311043558</v>
          </cell>
          <cell r="BR54" t="str">
            <v>Y</v>
          </cell>
          <cell r="BS54">
            <v>8106.9341438703132</v>
          </cell>
          <cell r="BT54">
            <v>9.2588336913220104E-2</v>
          </cell>
          <cell r="BU54">
            <v>-1707.2407256089496</v>
          </cell>
          <cell r="BV54">
            <v>379318.66403629578</v>
          </cell>
          <cell r="BW54">
            <v>0</v>
          </cell>
          <cell r="BX54">
            <v>379318.66403629578</v>
          </cell>
          <cell r="BY54">
            <v>4990</v>
          </cell>
          <cell r="BZ54">
            <v>374328.66403629578</v>
          </cell>
        </row>
        <row r="55">
          <cell r="C55">
            <v>9252181</v>
          </cell>
          <cell r="D55" t="str">
            <v>Normanby Primary School</v>
          </cell>
          <cell r="E55">
            <v>62</v>
          </cell>
          <cell r="F55">
            <v>62</v>
          </cell>
          <cell r="G55">
            <v>0</v>
          </cell>
          <cell r="H55">
            <v>199454</v>
          </cell>
          <cell r="I55">
            <v>0</v>
          </cell>
          <cell r="J55">
            <v>0</v>
          </cell>
          <cell r="K55">
            <v>4230.00000000001</v>
          </cell>
          <cell r="L55">
            <v>0</v>
          </cell>
          <cell r="M55">
            <v>5310.0000000000127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3679.9999999999959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15922.727272727272</v>
          </cell>
          <cell r="AE55">
            <v>0</v>
          </cell>
          <cell r="AF55">
            <v>0</v>
          </cell>
          <cell r="AG55">
            <v>0</v>
          </cell>
          <cell r="AH55">
            <v>121300</v>
          </cell>
          <cell r="AI55">
            <v>55000</v>
          </cell>
          <cell r="AJ55">
            <v>0</v>
          </cell>
          <cell r="AK55">
            <v>0</v>
          </cell>
          <cell r="AL55">
            <v>7235.5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199454</v>
          </cell>
          <cell r="AV55">
            <v>29142.72727272729</v>
          </cell>
          <cell r="AW55">
            <v>183535.5</v>
          </cell>
          <cell r="AX55">
            <v>35728.199189090905</v>
          </cell>
          <cell r="AY55">
            <v>412132.22727272729</v>
          </cell>
          <cell r="AZ55">
            <v>404896.72727272729</v>
          </cell>
          <cell r="BA55">
            <v>4265</v>
          </cell>
          <cell r="BB55">
            <v>264430</v>
          </cell>
          <cell r="BC55">
            <v>0</v>
          </cell>
          <cell r="BD55">
            <v>0</v>
          </cell>
          <cell r="BE55">
            <v>412132.22727272729</v>
          </cell>
          <cell r="BF55">
            <v>412132.22727272729</v>
          </cell>
          <cell r="BG55">
            <v>0</v>
          </cell>
          <cell r="BH55">
            <v>271665.5</v>
          </cell>
          <cell r="BI55">
            <v>88130</v>
          </cell>
          <cell r="BJ55">
            <v>228596.72727272729</v>
          </cell>
          <cell r="BK55">
            <v>3687.0439882697951</v>
          </cell>
          <cell r="BL55">
            <v>3390.1021500000002</v>
          </cell>
          <cell r="BM55">
            <v>8.759082326466032E-2</v>
          </cell>
          <cell r="BN55">
            <v>0</v>
          </cell>
          <cell r="BO55">
            <v>0</v>
          </cell>
          <cell r="BP55">
            <v>412132.22727272729</v>
          </cell>
          <cell r="BQ55">
            <v>6530.5923753665693</v>
          </cell>
          <cell r="BR55" t="str">
            <v>Y</v>
          </cell>
          <cell r="BS55">
            <v>6647.2939882697947</v>
          </cell>
          <cell r="BT55">
            <v>4.6759901066241616E-2</v>
          </cell>
          <cell r="BU55">
            <v>-2252.104786973508</v>
          </cell>
          <cell r="BV55">
            <v>409880.12248575379</v>
          </cell>
          <cell r="BW55">
            <v>0</v>
          </cell>
          <cell r="BX55">
            <v>409880.12248575379</v>
          </cell>
          <cell r="BY55">
            <v>7235.5</v>
          </cell>
          <cell r="BZ55">
            <v>402644.62248575379</v>
          </cell>
        </row>
        <row r="56">
          <cell r="C56">
            <v>9252182</v>
          </cell>
          <cell r="D56" t="str">
            <v>Kelsey Primary School</v>
          </cell>
          <cell r="E56">
            <v>100</v>
          </cell>
          <cell r="F56">
            <v>100</v>
          </cell>
          <cell r="G56">
            <v>0</v>
          </cell>
          <cell r="H56">
            <v>321700</v>
          </cell>
          <cell r="I56">
            <v>0</v>
          </cell>
          <cell r="J56">
            <v>0</v>
          </cell>
          <cell r="K56">
            <v>12220</v>
          </cell>
          <cell r="L56">
            <v>0</v>
          </cell>
          <cell r="M56">
            <v>16520.000000000004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24965.116279069767</v>
          </cell>
          <cell r="AE56">
            <v>0</v>
          </cell>
          <cell r="AF56">
            <v>3700.0000000000009</v>
          </cell>
          <cell r="AG56">
            <v>0</v>
          </cell>
          <cell r="AH56">
            <v>121300</v>
          </cell>
          <cell r="AI56">
            <v>36568.758344459275</v>
          </cell>
          <cell r="AJ56">
            <v>0</v>
          </cell>
          <cell r="AK56">
            <v>0</v>
          </cell>
          <cell r="AL56">
            <v>12100.75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321700</v>
          </cell>
          <cell r="AV56">
            <v>57405.116279069771</v>
          </cell>
          <cell r="AW56">
            <v>169969.50834445929</v>
          </cell>
          <cell r="AX56">
            <v>48870.317441860461</v>
          </cell>
          <cell r="AY56">
            <v>549074.62462352915</v>
          </cell>
          <cell r="AZ56">
            <v>536973.87462352915</v>
          </cell>
          <cell r="BA56">
            <v>4265</v>
          </cell>
          <cell r="BB56">
            <v>426500</v>
          </cell>
          <cell r="BC56">
            <v>0</v>
          </cell>
          <cell r="BD56">
            <v>0</v>
          </cell>
          <cell r="BE56">
            <v>549074.62462352915</v>
          </cell>
          <cell r="BF56">
            <v>549074.62462352903</v>
          </cell>
          <cell r="BG56">
            <v>0</v>
          </cell>
          <cell r="BH56">
            <v>438600.75</v>
          </cell>
          <cell r="BI56">
            <v>268631.24165554071</v>
          </cell>
          <cell r="BJ56">
            <v>379105.11627906986</v>
          </cell>
          <cell r="BK56">
            <v>3791.0511627906985</v>
          </cell>
          <cell r="BL56">
            <v>3511.8839476494295</v>
          </cell>
          <cell r="BM56">
            <v>7.9492152731334115E-2</v>
          </cell>
          <cell r="BN56">
            <v>0</v>
          </cell>
          <cell r="BO56">
            <v>0</v>
          </cell>
          <cell r="BP56">
            <v>549074.62462352915</v>
          </cell>
          <cell r="BQ56">
            <v>5369.7387462352917</v>
          </cell>
          <cell r="BR56" t="str">
            <v>Y</v>
          </cell>
          <cell r="BS56">
            <v>5490.7462462352914</v>
          </cell>
          <cell r="BT56">
            <v>6.6950311233973547E-2</v>
          </cell>
          <cell r="BU56">
            <v>-3632.4270757637223</v>
          </cell>
          <cell r="BV56">
            <v>545442.19754776545</v>
          </cell>
          <cell r="BW56">
            <v>0</v>
          </cell>
          <cell r="BX56">
            <v>545442.19754776545</v>
          </cell>
          <cell r="BY56">
            <v>12100.75</v>
          </cell>
          <cell r="BZ56">
            <v>533341.44754776545</v>
          </cell>
        </row>
        <row r="57">
          <cell r="C57">
            <v>9252185</v>
          </cell>
          <cell r="D57" t="str">
            <v>Osgodby Primary School</v>
          </cell>
          <cell r="E57">
            <v>86</v>
          </cell>
          <cell r="F57">
            <v>86</v>
          </cell>
          <cell r="G57">
            <v>0</v>
          </cell>
          <cell r="H57">
            <v>276662</v>
          </cell>
          <cell r="I57">
            <v>0</v>
          </cell>
          <cell r="J57">
            <v>0</v>
          </cell>
          <cell r="K57">
            <v>5169.9999999999982</v>
          </cell>
          <cell r="L57">
            <v>0</v>
          </cell>
          <cell r="M57">
            <v>6489.9999999999982</v>
          </cell>
          <cell r="N57">
            <v>0</v>
          </cell>
          <cell r="O57">
            <v>440.00000000000051</v>
          </cell>
          <cell r="P57">
            <v>2430.0000000000077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1969.864864864863</v>
          </cell>
          <cell r="AB57">
            <v>0</v>
          </cell>
          <cell r="AC57">
            <v>0</v>
          </cell>
          <cell r="AD57">
            <v>29801.866666666665</v>
          </cell>
          <cell r="AE57">
            <v>0</v>
          </cell>
          <cell r="AF57">
            <v>0</v>
          </cell>
          <cell r="AG57">
            <v>0</v>
          </cell>
          <cell r="AH57">
            <v>121300</v>
          </cell>
          <cell r="AI57">
            <v>46849.132176234976</v>
          </cell>
          <cell r="AJ57">
            <v>0</v>
          </cell>
          <cell r="AK57">
            <v>0</v>
          </cell>
          <cell r="AL57">
            <v>5613.75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276662</v>
          </cell>
          <cell r="AV57">
            <v>46301.731531531535</v>
          </cell>
          <cell r="AW57">
            <v>173762.88217623497</v>
          </cell>
          <cell r="AX57">
            <v>49215.429279999997</v>
          </cell>
          <cell r="AY57">
            <v>496726.61370776652</v>
          </cell>
          <cell r="AZ57">
            <v>491112.86370776652</v>
          </cell>
          <cell r="BA57">
            <v>4265</v>
          </cell>
          <cell r="BB57">
            <v>366790</v>
          </cell>
          <cell r="BC57">
            <v>0</v>
          </cell>
          <cell r="BD57">
            <v>0</v>
          </cell>
          <cell r="BE57">
            <v>496726.61370776652</v>
          </cell>
          <cell r="BF57">
            <v>496726.61370776646</v>
          </cell>
          <cell r="BG57">
            <v>0</v>
          </cell>
          <cell r="BH57">
            <v>372403.75</v>
          </cell>
          <cell r="BI57">
            <v>198640.86782376503</v>
          </cell>
          <cell r="BJ57">
            <v>322963.73153153155</v>
          </cell>
          <cell r="BK57">
            <v>3755.3922271108318</v>
          </cell>
          <cell r="BL57">
            <v>3427.7790497295364</v>
          </cell>
          <cell r="BM57">
            <v>9.5575932003886074E-2</v>
          </cell>
          <cell r="BN57">
            <v>0</v>
          </cell>
          <cell r="BO57">
            <v>0</v>
          </cell>
          <cell r="BP57">
            <v>496726.61370776652</v>
          </cell>
          <cell r="BQ57">
            <v>5710.6146942763553</v>
          </cell>
          <cell r="BR57" t="str">
            <v>Y</v>
          </cell>
          <cell r="BS57">
            <v>5775.8908570670528</v>
          </cell>
          <cell r="BT57">
            <v>0.10667292527844108</v>
          </cell>
          <cell r="BU57">
            <v>-3123.8872851568012</v>
          </cell>
          <cell r="BV57">
            <v>493602.7264226097</v>
          </cell>
          <cell r="BW57">
            <v>0</v>
          </cell>
          <cell r="BX57">
            <v>493602.7264226097</v>
          </cell>
          <cell r="BY57">
            <v>5613.75</v>
          </cell>
          <cell r="BZ57">
            <v>487988.9764226097</v>
          </cell>
        </row>
        <row r="58">
          <cell r="C58">
            <v>9252187</v>
          </cell>
          <cell r="D58" t="str">
            <v>Pollyplatt Primary School</v>
          </cell>
          <cell r="E58">
            <v>102</v>
          </cell>
          <cell r="F58">
            <v>102</v>
          </cell>
          <cell r="G58">
            <v>0</v>
          </cell>
          <cell r="H58">
            <v>328134</v>
          </cell>
          <cell r="I58">
            <v>0</v>
          </cell>
          <cell r="J58">
            <v>0</v>
          </cell>
          <cell r="K58">
            <v>3760</v>
          </cell>
          <cell r="L58">
            <v>0</v>
          </cell>
          <cell r="M58">
            <v>5310.0000000000027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460</v>
          </cell>
          <cell r="S58">
            <v>980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654.88636363636579</v>
          </cell>
          <cell r="AB58">
            <v>0</v>
          </cell>
          <cell r="AC58">
            <v>0</v>
          </cell>
          <cell r="AD58">
            <v>42375.000000000007</v>
          </cell>
          <cell r="AE58">
            <v>0</v>
          </cell>
          <cell r="AF58">
            <v>814.00000000000477</v>
          </cell>
          <cell r="AG58">
            <v>0</v>
          </cell>
          <cell r="AH58">
            <v>121300</v>
          </cell>
          <cell r="AI58">
            <v>35100.13351134846</v>
          </cell>
          <cell r="AJ58">
            <v>0</v>
          </cell>
          <cell r="AK58">
            <v>0</v>
          </cell>
          <cell r="AL58">
            <v>16841.25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328134</v>
          </cell>
          <cell r="AV58">
            <v>54353.886363636382</v>
          </cell>
          <cell r="AW58">
            <v>173241.38351134845</v>
          </cell>
          <cell r="AX58">
            <v>59404.539380000002</v>
          </cell>
          <cell r="AY58">
            <v>555729.26987498486</v>
          </cell>
          <cell r="AZ58">
            <v>538888.01987498486</v>
          </cell>
          <cell r="BA58">
            <v>4265</v>
          </cell>
          <cell r="BB58">
            <v>435030</v>
          </cell>
          <cell r="BC58">
            <v>0</v>
          </cell>
          <cell r="BD58">
            <v>0</v>
          </cell>
          <cell r="BE58">
            <v>555729.26987498486</v>
          </cell>
          <cell r="BF58">
            <v>555729.26987498486</v>
          </cell>
          <cell r="BG58">
            <v>0</v>
          </cell>
          <cell r="BH58">
            <v>451871.25</v>
          </cell>
          <cell r="BI58">
            <v>278629.86648865155</v>
          </cell>
          <cell r="BJ58">
            <v>382487.88636363641</v>
          </cell>
          <cell r="BK58">
            <v>3749.8812388591805</v>
          </cell>
          <cell r="BL58">
            <v>3316.5377304847234</v>
          </cell>
          <cell r="BM58">
            <v>0.13066141367585843</v>
          </cell>
          <cell r="BN58">
            <v>0</v>
          </cell>
          <cell r="BO58">
            <v>0</v>
          </cell>
          <cell r="BP58">
            <v>555729.26987498486</v>
          </cell>
          <cell r="BQ58">
            <v>5283.215881127303</v>
          </cell>
          <cell r="BR58" t="str">
            <v>Y</v>
          </cell>
          <cell r="BS58">
            <v>5448.3261752449498</v>
          </cell>
          <cell r="BT58">
            <v>0.14743039172616812</v>
          </cell>
          <cell r="BU58">
            <v>-3705.0756172789966</v>
          </cell>
          <cell r="BV58">
            <v>552024.19425770582</v>
          </cell>
          <cell r="BW58">
            <v>0</v>
          </cell>
          <cell r="BX58">
            <v>552024.19425770582</v>
          </cell>
          <cell r="BY58">
            <v>16841.25</v>
          </cell>
          <cell r="BZ58">
            <v>535182.94425770582</v>
          </cell>
        </row>
        <row r="59">
          <cell r="C59">
            <v>9252188</v>
          </cell>
          <cell r="D59" t="str">
            <v>Scotter Primary School</v>
          </cell>
          <cell r="E59">
            <v>286</v>
          </cell>
          <cell r="F59">
            <v>286</v>
          </cell>
          <cell r="G59">
            <v>0</v>
          </cell>
          <cell r="H59">
            <v>920062</v>
          </cell>
          <cell r="I59">
            <v>0</v>
          </cell>
          <cell r="J59">
            <v>0</v>
          </cell>
          <cell r="K59">
            <v>21149.999999999956</v>
          </cell>
          <cell r="L59">
            <v>0</v>
          </cell>
          <cell r="M59">
            <v>26549.999999999945</v>
          </cell>
          <cell r="N59">
            <v>0</v>
          </cell>
          <cell r="O59">
            <v>220.0000000000002</v>
          </cell>
          <cell r="P59">
            <v>0</v>
          </cell>
          <cell r="Q59">
            <v>1260.0000000000014</v>
          </cell>
          <cell r="R59">
            <v>1380.0000000000014</v>
          </cell>
          <cell r="S59">
            <v>490.00000000000045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3271.0526315789493</v>
          </cell>
          <cell r="AB59">
            <v>0</v>
          </cell>
          <cell r="AC59">
            <v>0</v>
          </cell>
          <cell r="AD59">
            <v>92337.142857142855</v>
          </cell>
          <cell r="AE59">
            <v>0</v>
          </cell>
          <cell r="AF59">
            <v>0</v>
          </cell>
          <cell r="AG59">
            <v>0</v>
          </cell>
          <cell r="AH59">
            <v>121300</v>
          </cell>
          <cell r="AI59">
            <v>0</v>
          </cell>
          <cell r="AJ59">
            <v>0</v>
          </cell>
          <cell r="AK59">
            <v>0</v>
          </cell>
          <cell r="AL59">
            <v>21581.75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920062</v>
          </cell>
          <cell r="AV59">
            <v>146658.19548872171</v>
          </cell>
          <cell r="AW59">
            <v>142881.75</v>
          </cell>
          <cell r="AX59">
            <v>131337.77441142857</v>
          </cell>
          <cell r="AY59">
            <v>1209601.9454887216</v>
          </cell>
          <cell r="AZ59">
            <v>1188020.1954887216</v>
          </cell>
          <cell r="BA59">
            <v>4265</v>
          </cell>
          <cell r="BB59">
            <v>1219790</v>
          </cell>
          <cell r="BC59">
            <v>31769.804511278402</v>
          </cell>
          <cell r="BD59">
            <v>0</v>
          </cell>
          <cell r="BE59">
            <v>1241371.75</v>
          </cell>
          <cell r="BF59">
            <v>1241371.7500000002</v>
          </cell>
          <cell r="BG59">
            <v>0</v>
          </cell>
          <cell r="BH59">
            <v>1241371.75</v>
          </cell>
          <cell r="BI59">
            <v>1098490</v>
          </cell>
          <cell r="BJ59">
            <v>1098490</v>
          </cell>
          <cell r="BK59">
            <v>3840.8741258741261</v>
          </cell>
          <cell r="BL59">
            <v>3745.2329749103942</v>
          </cell>
          <cell r="BM59">
            <v>2.5536769435823985E-2</v>
          </cell>
          <cell r="BN59">
            <v>0</v>
          </cell>
          <cell r="BO59">
            <v>0</v>
          </cell>
          <cell r="BP59">
            <v>1241371.75</v>
          </cell>
          <cell r="BQ59">
            <v>4265</v>
          </cell>
          <cell r="BR59" t="str">
            <v>Y</v>
          </cell>
          <cell r="BS59">
            <v>4340.4606643356647</v>
          </cell>
          <cell r="BT59">
            <v>1.9520745233495784E-2</v>
          </cell>
          <cell r="BU59">
            <v>-10388.741436684246</v>
          </cell>
          <cell r="BV59">
            <v>1230983.0085633157</v>
          </cell>
          <cell r="BW59">
            <v>0</v>
          </cell>
          <cell r="BX59">
            <v>1230983.0085633157</v>
          </cell>
          <cell r="BY59">
            <v>21581.75</v>
          </cell>
          <cell r="BZ59">
            <v>1209401.2585633157</v>
          </cell>
        </row>
        <row r="60">
          <cell r="C60">
            <v>9252195</v>
          </cell>
          <cell r="D60" t="str">
            <v>Sturton by Stow Primary School</v>
          </cell>
          <cell r="E60">
            <v>171</v>
          </cell>
          <cell r="F60">
            <v>171</v>
          </cell>
          <cell r="G60">
            <v>0</v>
          </cell>
          <cell r="H60">
            <v>550107</v>
          </cell>
          <cell r="I60">
            <v>0</v>
          </cell>
          <cell r="J60">
            <v>0</v>
          </cell>
          <cell r="K60">
            <v>13630.000000000016</v>
          </cell>
          <cell r="L60">
            <v>0</v>
          </cell>
          <cell r="M60">
            <v>18880.000000000036</v>
          </cell>
          <cell r="N60">
            <v>0</v>
          </cell>
          <cell r="O60">
            <v>0</v>
          </cell>
          <cell r="P60">
            <v>809.99999999999966</v>
          </cell>
          <cell r="Q60">
            <v>0</v>
          </cell>
          <cell r="R60">
            <v>0</v>
          </cell>
          <cell r="S60">
            <v>490.00000000000011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2055.638297872345</v>
          </cell>
          <cell r="AB60">
            <v>0</v>
          </cell>
          <cell r="AC60">
            <v>0</v>
          </cell>
          <cell r="AD60">
            <v>62595.633802816905</v>
          </cell>
          <cell r="AE60">
            <v>0</v>
          </cell>
          <cell r="AF60">
            <v>6234.5000000000036</v>
          </cell>
          <cell r="AG60">
            <v>0</v>
          </cell>
          <cell r="AH60">
            <v>121300</v>
          </cell>
          <cell r="AI60">
            <v>0</v>
          </cell>
          <cell r="AJ60">
            <v>0</v>
          </cell>
          <cell r="AK60">
            <v>0</v>
          </cell>
          <cell r="AL60">
            <v>16217.5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550107</v>
          </cell>
          <cell r="AV60">
            <v>104695.7721006893</v>
          </cell>
          <cell r="AW60">
            <v>137517.5</v>
          </cell>
          <cell r="AX60">
            <v>88240.041380845083</v>
          </cell>
          <cell r="AY60">
            <v>792320.27210068936</v>
          </cell>
          <cell r="AZ60">
            <v>776102.77210068936</v>
          </cell>
          <cell r="BA60">
            <v>4265</v>
          </cell>
          <cell r="BB60">
            <v>729315</v>
          </cell>
          <cell r="BC60">
            <v>0</v>
          </cell>
          <cell r="BD60">
            <v>0</v>
          </cell>
          <cell r="BE60">
            <v>792320.27210068936</v>
          </cell>
          <cell r="BF60">
            <v>792320.27210068924</v>
          </cell>
          <cell r="BG60">
            <v>0</v>
          </cell>
          <cell r="BH60">
            <v>745532.5</v>
          </cell>
          <cell r="BI60">
            <v>608015</v>
          </cell>
          <cell r="BJ60">
            <v>654802.77210068936</v>
          </cell>
          <cell r="BK60">
            <v>3829.2559771970136</v>
          </cell>
          <cell r="BL60">
            <v>3567.3112875776401</v>
          </cell>
          <cell r="BM60">
            <v>7.3429165133846619E-2</v>
          </cell>
          <cell r="BN60">
            <v>0</v>
          </cell>
          <cell r="BO60">
            <v>0</v>
          </cell>
          <cell r="BP60">
            <v>792320.27210068936</v>
          </cell>
          <cell r="BQ60">
            <v>4538.6127023432127</v>
          </cell>
          <cell r="BR60" t="str">
            <v>Y</v>
          </cell>
          <cell r="BS60">
            <v>4633.4518836297621</v>
          </cell>
          <cell r="BT60">
            <v>4.7946778927764777E-2</v>
          </cell>
          <cell r="BU60">
            <v>-6211.4502995559651</v>
          </cell>
          <cell r="BV60">
            <v>786108.82180113334</v>
          </cell>
          <cell r="BW60">
            <v>0</v>
          </cell>
          <cell r="BX60">
            <v>786108.82180113334</v>
          </cell>
          <cell r="BY60">
            <v>16217.5</v>
          </cell>
          <cell r="BZ60">
            <v>769891.32180113334</v>
          </cell>
        </row>
        <row r="61">
          <cell r="C61">
            <v>9252196</v>
          </cell>
          <cell r="D61" t="str">
            <v>Sutton-on-Sea Community Primary School</v>
          </cell>
          <cell r="E61">
            <v>164</v>
          </cell>
          <cell r="F61">
            <v>164</v>
          </cell>
          <cell r="G61">
            <v>0</v>
          </cell>
          <cell r="H61">
            <v>527588</v>
          </cell>
          <cell r="I61">
            <v>0</v>
          </cell>
          <cell r="J61">
            <v>0</v>
          </cell>
          <cell r="K61">
            <v>48410.000000000007</v>
          </cell>
          <cell r="L61">
            <v>0</v>
          </cell>
          <cell r="M61">
            <v>62539.999999999993</v>
          </cell>
          <cell r="N61">
            <v>0</v>
          </cell>
          <cell r="O61">
            <v>0</v>
          </cell>
          <cell r="P61">
            <v>0</v>
          </cell>
          <cell r="Q61">
            <v>420.00000000000028</v>
          </cell>
          <cell r="R61">
            <v>25759.999999999975</v>
          </cell>
          <cell r="S61">
            <v>42630.000000000022</v>
          </cell>
          <cell r="T61">
            <v>10240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59915.488721804511</v>
          </cell>
          <cell r="AE61">
            <v>0</v>
          </cell>
          <cell r="AF61">
            <v>2922.9999999999964</v>
          </cell>
          <cell r="AG61">
            <v>0</v>
          </cell>
          <cell r="AH61">
            <v>121300</v>
          </cell>
          <cell r="AI61">
            <v>0</v>
          </cell>
          <cell r="AJ61">
            <v>0</v>
          </cell>
          <cell r="AK61">
            <v>0</v>
          </cell>
          <cell r="AL61">
            <v>22330.25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527588</v>
          </cell>
          <cell r="AV61">
            <v>252838.48872180452</v>
          </cell>
          <cell r="AW61">
            <v>143630.25</v>
          </cell>
          <cell r="AX61">
            <v>144473.47306225565</v>
          </cell>
          <cell r="AY61">
            <v>924056.73872180446</v>
          </cell>
          <cell r="AZ61">
            <v>901726.48872180446</v>
          </cell>
          <cell r="BA61">
            <v>4265</v>
          </cell>
          <cell r="BB61">
            <v>699460</v>
          </cell>
          <cell r="BC61">
            <v>0</v>
          </cell>
          <cell r="BD61">
            <v>0</v>
          </cell>
          <cell r="BE61">
            <v>924056.73872180446</v>
          </cell>
          <cell r="BF61">
            <v>924056.73872180446</v>
          </cell>
          <cell r="BG61">
            <v>0</v>
          </cell>
          <cell r="BH61">
            <v>721790.25</v>
          </cell>
          <cell r="BI61">
            <v>578160</v>
          </cell>
          <cell r="BJ61">
            <v>780426.48872180446</v>
          </cell>
          <cell r="BK61">
            <v>4758.6981019622226</v>
          </cell>
          <cell r="BL61">
            <v>4404.8978362573098</v>
          </cell>
          <cell r="BM61">
            <v>8.031974380716278E-2</v>
          </cell>
          <cell r="BN61">
            <v>0</v>
          </cell>
          <cell r="BO61">
            <v>0</v>
          </cell>
          <cell r="BP61">
            <v>924056.73872180446</v>
          </cell>
          <cell r="BQ61">
            <v>5498.3322483036854</v>
          </cell>
          <cell r="BR61" t="str">
            <v>Y</v>
          </cell>
          <cell r="BS61">
            <v>5634.4923092792951</v>
          </cell>
          <cell r="BT61">
            <v>7.4292338706558825E-2</v>
          </cell>
          <cell r="BU61">
            <v>-5957.1804042525046</v>
          </cell>
          <cell r="BV61">
            <v>918099.55831755197</v>
          </cell>
          <cell r="BW61">
            <v>0</v>
          </cell>
          <cell r="BX61">
            <v>918099.55831755197</v>
          </cell>
          <cell r="BY61">
            <v>22330.25</v>
          </cell>
          <cell r="BZ61">
            <v>895769.30831755197</v>
          </cell>
        </row>
        <row r="62">
          <cell r="C62">
            <v>9252197</v>
          </cell>
          <cell r="D62" t="str">
            <v>Tealby School</v>
          </cell>
          <cell r="E62">
            <v>79</v>
          </cell>
          <cell r="F62">
            <v>79</v>
          </cell>
          <cell r="G62">
            <v>0</v>
          </cell>
          <cell r="H62">
            <v>254143</v>
          </cell>
          <cell r="I62">
            <v>0</v>
          </cell>
          <cell r="J62">
            <v>0</v>
          </cell>
          <cell r="K62">
            <v>4229.9999999999854</v>
          </cell>
          <cell r="L62">
            <v>0</v>
          </cell>
          <cell r="M62">
            <v>5309.9999999999818</v>
          </cell>
          <cell r="N62">
            <v>0</v>
          </cell>
          <cell r="O62">
            <v>439.99999999999949</v>
          </cell>
          <cell r="P62">
            <v>3780.0000000000059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19985.820895522389</v>
          </cell>
          <cell r="AE62">
            <v>0</v>
          </cell>
          <cell r="AF62">
            <v>1165.5000000000005</v>
          </cell>
          <cell r="AG62">
            <v>0</v>
          </cell>
          <cell r="AH62">
            <v>121300</v>
          </cell>
          <cell r="AI62">
            <v>51989.319092122823</v>
          </cell>
          <cell r="AJ62">
            <v>0</v>
          </cell>
          <cell r="AK62">
            <v>0</v>
          </cell>
          <cell r="AL62">
            <v>6237.5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254143</v>
          </cell>
          <cell r="AV62">
            <v>34911.32089552236</v>
          </cell>
          <cell r="AW62">
            <v>179526.81909212284</v>
          </cell>
          <cell r="AX62">
            <v>41673.567745074623</v>
          </cell>
          <cell r="AY62">
            <v>468581.13998764521</v>
          </cell>
          <cell r="AZ62">
            <v>462343.63998764521</v>
          </cell>
          <cell r="BA62">
            <v>4265</v>
          </cell>
          <cell r="BB62">
            <v>336935</v>
          </cell>
          <cell r="BC62">
            <v>0</v>
          </cell>
          <cell r="BD62">
            <v>0</v>
          </cell>
          <cell r="BE62">
            <v>468581.13998764521</v>
          </cell>
          <cell r="BF62">
            <v>468581.13998764521</v>
          </cell>
          <cell r="BG62">
            <v>0</v>
          </cell>
          <cell r="BH62">
            <v>343172.5</v>
          </cell>
          <cell r="BI62">
            <v>163645.68090787716</v>
          </cell>
          <cell r="BJ62">
            <v>289054.32089552237</v>
          </cell>
          <cell r="BK62">
            <v>3658.9154543737009</v>
          </cell>
          <cell r="BL62">
            <v>3444.3067972940444</v>
          </cell>
          <cell r="BM62">
            <v>6.2308229118340969E-2</v>
          </cell>
          <cell r="BN62">
            <v>0</v>
          </cell>
          <cell r="BO62">
            <v>0</v>
          </cell>
          <cell r="BP62">
            <v>468581.13998764521</v>
          </cell>
          <cell r="BQ62">
            <v>5852.4511390841162</v>
          </cell>
          <cell r="BR62" t="str">
            <v>Y</v>
          </cell>
          <cell r="BS62">
            <v>5931.4068352866479</v>
          </cell>
          <cell r="BT62">
            <v>-6.9391806564521596E-3</v>
          </cell>
          <cell r="BU62">
            <v>-2869.6173898533407</v>
          </cell>
          <cell r="BV62">
            <v>465711.52259779186</v>
          </cell>
          <cell r="BW62">
            <v>0</v>
          </cell>
          <cell r="BX62">
            <v>465711.52259779186</v>
          </cell>
          <cell r="BY62">
            <v>6237.5</v>
          </cell>
          <cell r="BZ62">
            <v>459474.02259779186</v>
          </cell>
        </row>
        <row r="63">
          <cell r="C63">
            <v>9252198</v>
          </cell>
          <cell r="D63" t="str">
            <v>The Edward Richardson Primary School, Tetford</v>
          </cell>
          <cell r="E63">
            <v>97</v>
          </cell>
          <cell r="F63">
            <v>97</v>
          </cell>
          <cell r="G63">
            <v>0</v>
          </cell>
          <cell r="H63">
            <v>312049</v>
          </cell>
          <cell r="I63">
            <v>0</v>
          </cell>
          <cell r="J63">
            <v>0</v>
          </cell>
          <cell r="K63">
            <v>3759.9999999999991</v>
          </cell>
          <cell r="L63">
            <v>0</v>
          </cell>
          <cell r="M63">
            <v>5310.0000000000018</v>
          </cell>
          <cell r="N63">
            <v>0</v>
          </cell>
          <cell r="O63">
            <v>0</v>
          </cell>
          <cell r="P63">
            <v>270.00000000000097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608.94444444444377</v>
          </cell>
          <cell r="AB63">
            <v>0</v>
          </cell>
          <cell r="AC63">
            <v>0</v>
          </cell>
          <cell r="AD63">
            <v>29893.636363636364</v>
          </cell>
          <cell r="AE63">
            <v>0</v>
          </cell>
          <cell r="AF63">
            <v>0</v>
          </cell>
          <cell r="AG63">
            <v>0</v>
          </cell>
          <cell r="AH63">
            <v>121300</v>
          </cell>
          <cell r="AI63">
            <v>38771.695594125493</v>
          </cell>
          <cell r="AJ63">
            <v>0</v>
          </cell>
          <cell r="AK63">
            <v>0</v>
          </cell>
          <cell r="AL63">
            <v>15094.75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312049</v>
          </cell>
          <cell r="AV63">
            <v>39842.580808080806</v>
          </cell>
          <cell r="AW63">
            <v>175166.44559412549</v>
          </cell>
          <cell r="AX63">
            <v>49084.187225454545</v>
          </cell>
          <cell r="AY63">
            <v>527058.02640220628</v>
          </cell>
          <cell r="AZ63">
            <v>511963.27640220628</v>
          </cell>
          <cell r="BA63">
            <v>4265</v>
          </cell>
          <cell r="BB63">
            <v>413705</v>
          </cell>
          <cell r="BC63">
            <v>0</v>
          </cell>
          <cell r="BD63">
            <v>0</v>
          </cell>
          <cell r="BE63">
            <v>527058.02640220628</v>
          </cell>
          <cell r="BF63">
            <v>527058.02640220628</v>
          </cell>
          <cell r="BG63">
            <v>0</v>
          </cell>
          <cell r="BH63">
            <v>428799.75</v>
          </cell>
          <cell r="BI63">
            <v>253633.30440587451</v>
          </cell>
          <cell r="BJ63">
            <v>351891.58080808079</v>
          </cell>
          <cell r="BK63">
            <v>3627.7482557534104</v>
          </cell>
          <cell r="BL63">
            <v>3367.504917811912</v>
          </cell>
          <cell r="BM63">
            <v>7.7280759581071501E-2</v>
          </cell>
          <cell r="BN63">
            <v>0</v>
          </cell>
          <cell r="BO63">
            <v>0</v>
          </cell>
          <cell r="BP63">
            <v>527058.02640220628</v>
          </cell>
          <cell r="BQ63">
            <v>5277.9719216722297</v>
          </cell>
          <cell r="BR63" t="str">
            <v>Y</v>
          </cell>
          <cell r="BS63">
            <v>5433.5879010536728</v>
          </cell>
          <cell r="BT63">
            <v>8.572425048514809E-2</v>
          </cell>
          <cell r="BU63">
            <v>-3523.4542634908107</v>
          </cell>
          <cell r="BV63">
            <v>523534.57213871548</v>
          </cell>
          <cell r="BW63">
            <v>0</v>
          </cell>
          <cell r="BX63">
            <v>523534.57213871548</v>
          </cell>
          <cell r="BY63">
            <v>15094.75</v>
          </cell>
          <cell r="BZ63">
            <v>508439.82213871548</v>
          </cell>
        </row>
        <row r="64">
          <cell r="C64">
            <v>9252199</v>
          </cell>
          <cell r="D64" t="str">
            <v>Tetney Primary School</v>
          </cell>
          <cell r="E64">
            <v>100</v>
          </cell>
          <cell r="F64">
            <v>100</v>
          </cell>
          <cell r="G64">
            <v>0</v>
          </cell>
          <cell r="H64">
            <v>321700</v>
          </cell>
          <cell r="I64">
            <v>0</v>
          </cell>
          <cell r="J64">
            <v>0</v>
          </cell>
          <cell r="K64">
            <v>9870</v>
          </cell>
          <cell r="L64">
            <v>0</v>
          </cell>
          <cell r="M64">
            <v>12980</v>
          </cell>
          <cell r="N64">
            <v>0</v>
          </cell>
          <cell r="O64">
            <v>440</v>
          </cell>
          <cell r="P64">
            <v>0</v>
          </cell>
          <cell r="Q64">
            <v>0</v>
          </cell>
          <cell r="R64">
            <v>920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29247.058823529416</v>
          </cell>
          <cell r="AE64">
            <v>0</v>
          </cell>
          <cell r="AF64">
            <v>2775</v>
          </cell>
          <cell r="AG64">
            <v>0</v>
          </cell>
          <cell r="AH64">
            <v>121300</v>
          </cell>
          <cell r="AI64">
            <v>36568.758344459275</v>
          </cell>
          <cell r="AJ64">
            <v>0</v>
          </cell>
          <cell r="AK64">
            <v>0</v>
          </cell>
          <cell r="AL64">
            <v>14221.5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321700</v>
          </cell>
          <cell r="AV64">
            <v>56232.058823529413</v>
          </cell>
          <cell r="AW64">
            <v>172090.25834445929</v>
          </cell>
          <cell r="AX64">
            <v>51839.340352941173</v>
          </cell>
          <cell r="AY64">
            <v>550022.31716798875</v>
          </cell>
          <cell r="AZ64">
            <v>535800.81716798875</v>
          </cell>
          <cell r="BA64">
            <v>4265</v>
          </cell>
          <cell r="BB64">
            <v>426500</v>
          </cell>
          <cell r="BC64">
            <v>0</v>
          </cell>
          <cell r="BD64">
            <v>0</v>
          </cell>
          <cell r="BE64">
            <v>550022.31716798875</v>
          </cell>
          <cell r="BF64">
            <v>550022.31716798875</v>
          </cell>
          <cell r="BG64">
            <v>0</v>
          </cell>
          <cell r="BH64">
            <v>440721.5</v>
          </cell>
          <cell r="BI64">
            <v>268631.24165554071</v>
          </cell>
          <cell r="BJ64">
            <v>377932.05882352946</v>
          </cell>
          <cell r="BK64">
            <v>3779.3205882352945</v>
          </cell>
          <cell r="BL64">
            <v>3307.7911458069875</v>
          </cell>
          <cell r="BM64">
            <v>0.14255115321474446</v>
          </cell>
          <cell r="BN64">
            <v>0</v>
          </cell>
          <cell r="BO64">
            <v>0</v>
          </cell>
          <cell r="BP64">
            <v>550022.31716798875</v>
          </cell>
          <cell r="BQ64">
            <v>5358.0081716798877</v>
          </cell>
          <cell r="BR64" t="str">
            <v>Y</v>
          </cell>
          <cell r="BS64">
            <v>5500.2231716798879</v>
          </cell>
          <cell r="BT64">
            <v>0.11537340080719694</v>
          </cell>
          <cell r="BU64">
            <v>-3632.4270757637223</v>
          </cell>
          <cell r="BV64">
            <v>546389.89009222505</v>
          </cell>
          <cell r="BW64">
            <v>0</v>
          </cell>
          <cell r="BX64">
            <v>546389.89009222505</v>
          </cell>
          <cell r="BY64">
            <v>14221.5</v>
          </cell>
          <cell r="BZ64">
            <v>532168.39009222505</v>
          </cell>
        </row>
        <row r="65">
          <cell r="C65">
            <v>9252201</v>
          </cell>
          <cell r="D65" t="str">
            <v>Toynton All Saints Primary School</v>
          </cell>
          <cell r="E65">
            <v>150</v>
          </cell>
          <cell r="F65">
            <v>150</v>
          </cell>
          <cell r="G65">
            <v>0</v>
          </cell>
          <cell r="H65">
            <v>482550</v>
          </cell>
          <cell r="I65">
            <v>0</v>
          </cell>
          <cell r="J65">
            <v>0</v>
          </cell>
          <cell r="K65">
            <v>14100</v>
          </cell>
          <cell r="L65">
            <v>0</v>
          </cell>
          <cell r="M65">
            <v>17700</v>
          </cell>
          <cell r="N65">
            <v>0</v>
          </cell>
          <cell r="O65">
            <v>9523.4899328859174</v>
          </cell>
          <cell r="P65">
            <v>0</v>
          </cell>
          <cell r="Q65">
            <v>8033.5570469798695</v>
          </cell>
          <cell r="R65">
            <v>463.08724832214739</v>
          </cell>
          <cell r="S65">
            <v>493.28859060402658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63069.767441860466</v>
          </cell>
          <cell r="AE65">
            <v>0</v>
          </cell>
          <cell r="AF65">
            <v>0</v>
          </cell>
          <cell r="AG65">
            <v>0</v>
          </cell>
          <cell r="AH65">
            <v>121300</v>
          </cell>
          <cell r="AI65">
            <v>0</v>
          </cell>
          <cell r="AJ65">
            <v>0</v>
          </cell>
          <cell r="AK65">
            <v>0</v>
          </cell>
          <cell r="AL65">
            <v>10479</v>
          </cell>
          <cell r="AM65">
            <v>0</v>
          </cell>
          <cell r="AN65">
            <v>0</v>
          </cell>
          <cell r="AO65">
            <v>0</v>
          </cell>
          <cell r="AP65">
            <v>10495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482550</v>
          </cell>
          <cell r="AV65">
            <v>113383.19026065242</v>
          </cell>
          <cell r="AW65">
            <v>142274</v>
          </cell>
          <cell r="AX65">
            <v>95592.907827688483</v>
          </cell>
          <cell r="AY65">
            <v>738207.19026065245</v>
          </cell>
          <cell r="AZ65">
            <v>717233.19026065245</v>
          </cell>
          <cell r="BA65">
            <v>4265</v>
          </cell>
          <cell r="BB65">
            <v>639750</v>
          </cell>
          <cell r="BC65">
            <v>0</v>
          </cell>
          <cell r="BD65">
            <v>0</v>
          </cell>
          <cell r="BE65">
            <v>738207.19026065245</v>
          </cell>
          <cell r="BF65">
            <v>738207.19026065245</v>
          </cell>
          <cell r="BG65">
            <v>0</v>
          </cell>
          <cell r="BH65">
            <v>660724</v>
          </cell>
          <cell r="BI65">
            <v>518450</v>
          </cell>
          <cell r="BJ65">
            <v>595933.19026065245</v>
          </cell>
          <cell r="BK65">
            <v>3972.8879350710163</v>
          </cell>
          <cell r="BL65">
            <v>3797.8179141935489</v>
          </cell>
          <cell r="BM65">
            <v>4.6097528852865714E-2</v>
          </cell>
          <cell r="BN65">
            <v>0</v>
          </cell>
          <cell r="BO65">
            <v>0</v>
          </cell>
          <cell r="BP65">
            <v>738207.19026065245</v>
          </cell>
          <cell r="BQ65">
            <v>4781.5546017376828</v>
          </cell>
          <cell r="BR65" t="str">
            <v>Y</v>
          </cell>
          <cell r="BS65">
            <v>4921.3812684043496</v>
          </cell>
          <cell r="BT65">
            <v>4.3641580766926813E-2</v>
          </cell>
          <cell r="BU65">
            <v>-5448.6406136455835</v>
          </cell>
          <cell r="BV65">
            <v>732758.5496470069</v>
          </cell>
          <cell r="BW65">
            <v>0</v>
          </cell>
          <cell r="BX65">
            <v>732758.5496470069</v>
          </cell>
          <cell r="BY65">
            <v>10479</v>
          </cell>
          <cell r="BZ65">
            <v>722279.5496470069</v>
          </cell>
        </row>
        <row r="66">
          <cell r="C66">
            <v>9252203</v>
          </cell>
          <cell r="D66" t="str">
            <v>Waddingham Primary School</v>
          </cell>
          <cell r="E66">
            <v>67</v>
          </cell>
          <cell r="F66">
            <v>67</v>
          </cell>
          <cell r="G66">
            <v>0</v>
          </cell>
          <cell r="H66">
            <v>215539</v>
          </cell>
          <cell r="I66">
            <v>0</v>
          </cell>
          <cell r="J66">
            <v>0</v>
          </cell>
          <cell r="K66">
            <v>4700.0000000000136</v>
          </cell>
          <cell r="L66">
            <v>0</v>
          </cell>
          <cell r="M66">
            <v>7079.9999999999882</v>
          </cell>
          <cell r="N66">
            <v>0</v>
          </cell>
          <cell r="O66">
            <v>439.99999999999977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19580.172413793105</v>
          </cell>
          <cell r="AE66">
            <v>0</v>
          </cell>
          <cell r="AF66">
            <v>0</v>
          </cell>
          <cell r="AG66">
            <v>0</v>
          </cell>
          <cell r="AH66">
            <v>121300</v>
          </cell>
          <cell r="AI66">
            <v>55000</v>
          </cell>
          <cell r="AJ66">
            <v>0</v>
          </cell>
          <cell r="AK66">
            <v>0</v>
          </cell>
          <cell r="AL66">
            <v>7320.02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215539</v>
          </cell>
          <cell r="AV66">
            <v>31800.172413793109</v>
          </cell>
          <cell r="AW66">
            <v>183620.02</v>
          </cell>
          <cell r="AX66">
            <v>37468.717980000001</v>
          </cell>
          <cell r="AY66">
            <v>430959.19241379306</v>
          </cell>
          <cell r="AZ66">
            <v>423639.17241379304</v>
          </cell>
          <cell r="BA66">
            <v>4265</v>
          </cell>
          <cell r="BB66">
            <v>285755</v>
          </cell>
          <cell r="BC66">
            <v>0</v>
          </cell>
          <cell r="BD66">
            <v>0</v>
          </cell>
          <cell r="BE66">
            <v>430959.19241379306</v>
          </cell>
          <cell r="BF66">
            <v>430959.19241379306</v>
          </cell>
          <cell r="BG66">
            <v>0</v>
          </cell>
          <cell r="BH66">
            <v>293075.02</v>
          </cell>
          <cell r="BI66">
            <v>109455.00000000001</v>
          </cell>
          <cell r="BJ66">
            <v>247339.17241379307</v>
          </cell>
          <cell r="BK66">
            <v>3691.6294390118369</v>
          </cell>
          <cell r="BL66">
            <v>3424.4847547945205</v>
          </cell>
          <cell r="BM66">
            <v>7.8010183530031765E-2</v>
          </cell>
          <cell r="BN66">
            <v>0</v>
          </cell>
          <cell r="BO66">
            <v>0</v>
          </cell>
          <cell r="BP66">
            <v>430959.19241379306</v>
          </cell>
          <cell r="BQ66">
            <v>6322.9727225939259</v>
          </cell>
          <cell r="BR66" t="str">
            <v>Y</v>
          </cell>
          <cell r="BS66">
            <v>6432.2267524446725</v>
          </cell>
          <cell r="BT66">
            <v>8.2897905432162577E-2</v>
          </cell>
          <cell r="BU66">
            <v>-2433.7261407616938</v>
          </cell>
          <cell r="BV66">
            <v>428525.46627303137</v>
          </cell>
          <cell r="BW66">
            <v>0</v>
          </cell>
          <cell r="BX66">
            <v>428525.46627303137</v>
          </cell>
          <cell r="BY66">
            <v>7320.02</v>
          </cell>
          <cell r="BZ66">
            <v>421205.44627303135</v>
          </cell>
        </row>
        <row r="67">
          <cell r="C67">
            <v>9252205</v>
          </cell>
          <cell r="D67" t="str">
            <v>Willoughton Primary School</v>
          </cell>
          <cell r="E67">
            <v>53</v>
          </cell>
          <cell r="F67">
            <v>53</v>
          </cell>
          <cell r="G67">
            <v>0</v>
          </cell>
          <cell r="H67">
            <v>170501</v>
          </cell>
          <cell r="I67">
            <v>0</v>
          </cell>
          <cell r="J67">
            <v>0</v>
          </cell>
          <cell r="K67">
            <v>7049.9999999999936</v>
          </cell>
          <cell r="L67">
            <v>0</v>
          </cell>
          <cell r="M67">
            <v>8849.9999999999909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11039.999999999993</v>
          </cell>
          <cell r="S67">
            <v>490.00000000000034</v>
          </cell>
          <cell r="T67">
            <v>3839.9999999999891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16713.488372093023</v>
          </cell>
          <cell r="AE67">
            <v>0</v>
          </cell>
          <cell r="AF67">
            <v>1683.4999999999984</v>
          </cell>
          <cell r="AG67">
            <v>0</v>
          </cell>
          <cell r="AH67">
            <v>121300</v>
          </cell>
          <cell r="AI67">
            <v>55000</v>
          </cell>
          <cell r="AJ67">
            <v>0</v>
          </cell>
          <cell r="AK67">
            <v>0</v>
          </cell>
          <cell r="AL67">
            <v>3842.3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170501</v>
          </cell>
          <cell r="AV67">
            <v>49666.988372092994</v>
          </cell>
          <cell r="AW67">
            <v>180142.3</v>
          </cell>
          <cell r="AX67">
            <v>42925.983575813938</v>
          </cell>
          <cell r="AY67">
            <v>400310.288372093</v>
          </cell>
          <cell r="AZ67">
            <v>396467.98837209301</v>
          </cell>
          <cell r="BA67">
            <v>4265</v>
          </cell>
          <cell r="BB67">
            <v>226045</v>
          </cell>
          <cell r="BC67">
            <v>0</v>
          </cell>
          <cell r="BD67">
            <v>0</v>
          </cell>
          <cell r="BE67">
            <v>400310.288372093</v>
          </cell>
          <cell r="BF67">
            <v>400310.288372093</v>
          </cell>
          <cell r="BG67">
            <v>0</v>
          </cell>
          <cell r="BH67">
            <v>229887.3</v>
          </cell>
          <cell r="BI67">
            <v>49744.999999999985</v>
          </cell>
          <cell r="BJ67">
            <v>220167.98837209301</v>
          </cell>
          <cell r="BK67">
            <v>4154.1129881526986</v>
          </cell>
          <cell r="BL67">
            <v>3815.3957218181818</v>
          </cell>
          <cell r="BM67">
            <v>8.8776444445218677E-2</v>
          </cell>
          <cell r="BN67">
            <v>0</v>
          </cell>
          <cell r="BO67">
            <v>0</v>
          </cell>
          <cell r="BP67">
            <v>400310.288372093</v>
          </cell>
          <cell r="BQ67">
            <v>7480.5280824923211</v>
          </cell>
          <cell r="BR67" t="str">
            <v>Y</v>
          </cell>
          <cell r="BS67">
            <v>7553.0243089074147</v>
          </cell>
          <cell r="BT67">
            <v>6.5199962233474018E-2</v>
          </cell>
          <cell r="BU67">
            <v>-1925.1863501547728</v>
          </cell>
          <cell r="BV67">
            <v>398385.10202193825</v>
          </cell>
          <cell r="BW67">
            <v>0</v>
          </cell>
          <cell r="BX67">
            <v>398385.10202193825</v>
          </cell>
          <cell r="BY67">
            <v>3842.3</v>
          </cell>
          <cell r="BZ67">
            <v>394542.80202193826</v>
          </cell>
        </row>
        <row r="68">
          <cell r="C68">
            <v>9252206</v>
          </cell>
          <cell r="D68" t="str">
            <v>Wragby Primary School</v>
          </cell>
          <cell r="E68">
            <v>189</v>
          </cell>
          <cell r="F68">
            <v>189</v>
          </cell>
          <cell r="G68">
            <v>0</v>
          </cell>
          <cell r="H68">
            <v>608013</v>
          </cell>
          <cell r="I68">
            <v>0</v>
          </cell>
          <cell r="J68">
            <v>0</v>
          </cell>
          <cell r="K68">
            <v>31019.999999999985</v>
          </cell>
          <cell r="L68">
            <v>0</v>
          </cell>
          <cell r="M68">
            <v>40120.000000000022</v>
          </cell>
          <cell r="N68">
            <v>0</v>
          </cell>
          <cell r="O68">
            <v>0</v>
          </cell>
          <cell r="P68">
            <v>36449.999999999985</v>
          </cell>
          <cell r="Q68">
            <v>0</v>
          </cell>
          <cell r="R68">
            <v>459.99999999999989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1286.5662650602369</v>
          </cell>
          <cell r="AB68">
            <v>0</v>
          </cell>
          <cell r="AC68">
            <v>0</v>
          </cell>
          <cell r="AD68">
            <v>95093.211678832115</v>
          </cell>
          <cell r="AE68">
            <v>0</v>
          </cell>
          <cell r="AF68">
            <v>1535.5000000000023</v>
          </cell>
          <cell r="AG68">
            <v>0</v>
          </cell>
          <cell r="AH68">
            <v>121300</v>
          </cell>
          <cell r="AI68">
            <v>0</v>
          </cell>
          <cell r="AJ68">
            <v>0</v>
          </cell>
          <cell r="AK68">
            <v>0</v>
          </cell>
          <cell r="AL68">
            <v>15094.75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608013</v>
          </cell>
          <cell r="AV68">
            <v>205965.27794389235</v>
          </cell>
          <cell r="AW68">
            <v>136394.75</v>
          </cell>
          <cell r="AX68">
            <v>141598.19043007298</v>
          </cell>
          <cell r="AY68">
            <v>950373.0279438924</v>
          </cell>
          <cell r="AZ68">
            <v>935278.2779438924</v>
          </cell>
          <cell r="BA68">
            <v>4265</v>
          </cell>
          <cell r="BB68">
            <v>806085</v>
          </cell>
          <cell r="BC68">
            <v>0</v>
          </cell>
          <cell r="BD68">
            <v>0</v>
          </cell>
          <cell r="BE68">
            <v>950373.0279438924</v>
          </cell>
          <cell r="BF68">
            <v>950373.02794389229</v>
          </cell>
          <cell r="BG68">
            <v>0</v>
          </cell>
          <cell r="BH68">
            <v>821179.75</v>
          </cell>
          <cell r="BI68">
            <v>684785</v>
          </cell>
          <cell r="BJ68">
            <v>813978.2779438924</v>
          </cell>
          <cell r="BK68">
            <v>4306.7633753645105</v>
          </cell>
          <cell r="BL68">
            <v>4198.0773556149734</v>
          </cell>
          <cell r="BM68">
            <v>2.5889475238984903E-2</v>
          </cell>
          <cell r="BN68">
            <v>0</v>
          </cell>
          <cell r="BO68">
            <v>0</v>
          </cell>
          <cell r="BP68">
            <v>950373.0279438924</v>
          </cell>
          <cell r="BQ68">
            <v>4948.5623171634516</v>
          </cell>
          <cell r="BR68" t="str">
            <v>Y</v>
          </cell>
          <cell r="BS68">
            <v>5028.4287192798538</v>
          </cell>
          <cell r="BT68">
            <v>2.0490811169060041E-2</v>
          </cell>
          <cell r="BU68">
            <v>-6865.2871731934347</v>
          </cell>
          <cell r="BV68">
            <v>943507.74077069899</v>
          </cell>
          <cell r="BW68">
            <v>0</v>
          </cell>
          <cell r="BX68">
            <v>943507.74077069899</v>
          </cell>
          <cell r="BY68">
            <v>15094.75</v>
          </cell>
          <cell r="BZ68">
            <v>928412.99077069899</v>
          </cell>
        </row>
        <row r="69">
          <cell r="C69">
            <v>9252210</v>
          </cell>
          <cell r="D69" t="str">
            <v>Hemswell Cliff Primary School</v>
          </cell>
          <cell r="E69">
            <v>39</v>
          </cell>
          <cell r="F69">
            <v>39</v>
          </cell>
          <cell r="G69">
            <v>0</v>
          </cell>
          <cell r="H69">
            <v>125463</v>
          </cell>
          <cell r="I69">
            <v>0</v>
          </cell>
          <cell r="J69">
            <v>0</v>
          </cell>
          <cell r="K69">
            <v>10810.000000000005</v>
          </cell>
          <cell r="L69">
            <v>0</v>
          </cell>
          <cell r="M69">
            <v>13570.000000000005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14719.999999999993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16025.454545454546</v>
          </cell>
          <cell r="AE69">
            <v>0</v>
          </cell>
          <cell r="AF69">
            <v>610.4999999999992</v>
          </cell>
          <cell r="AG69">
            <v>0</v>
          </cell>
          <cell r="AH69">
            <v>121300</v>
          </cell>
          <cell r="AI69">
            <v>55000</v>
          </cell>
          <cell r="AJ69">
            <v>0</v>
          </cell>
          <cell r="AK69">
            <v>0</v>
          </cell>
          <cell r="AL69">
            <v>10104.75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125463</v>
          </cell>
          <cell r="AV69">
            <v>55735.954545454544</v>
          </cell>
          <cell r="AW69">
            <v>186404.75</v>
          </cell>
          <cell r="AX69">
            <v>41044.315978181818</v>
          </cell>
          <cell r="AY69">
            <v>367603.70454545453</v>
          </cell>
          <cell r="AZ69">
            <v>357498.95454545453</v>
          </cell>
          <cell r="BA69">
            <v>4265</v>
          </cell>
          <cell r="BB69">
            <v>166335</v>
          </cell>
          <cell r="BC69">
            <v>0</v>
          </cell>
          <cell r="BD69">
            <v>0</v>
          </cell>
          <cell r="BE69">
            <v>367603.70454545453</v>
          </cell>
          <cell r="BF69">
            <v>367603.70454545459</v>
          </cell>
          <cell r="BG69">
            <v>0</v>
          </cell>
          <cell r="BH69">
            <v>176439.75</v>
          </cell>
          <cell r="BI69">
            <v>-9965</v>
          </cell>
          <cell r="BJ69">
            <v>181198.95454545453</v>
          </cell>
          <cell r="BK69">
            <v>4646.1270396270393</v>
          </cell>
          <cell r="BL69">
            <v>4397.9709599999996</v>
          </cell>
          <cell r="BM69">
            <v>5.6425129197997172E-2</v>
          </cell>
          <cell r="BN69">
            <v>0</v>
          </cell>
          <cell r="BO69">
            <v>0</v>
          </cell>
          <cell r="BP69">
            <v>367603.70454545453</v>
          </cell>
          <cell r="BQ69">
            <v>9166.6398601398596</v>
          </cell>
          <cell r="BR69" t="str">
            <v>Y</v>
          </cell>
          <cell r="BS69">
            <v>9425.7360139860139</v>
          </cell>
          <cell r="BT69">
            <v>0.10367755313892357</v>
          </cell>
          <cell r="BU69">
            <v>-1416.6465595478517</v>
          </cell>
          <cell r="BV69">
            <v>366187.05798590666</v>
          </cell>
          <cell r="BW69">
            <v>0</v>
          </cell>
          <cell r="BX69">
            <v>366187.05798590666</v>
          </cell>
          <cell r="BY69">
            <v>10104.75</v>
          </cell>
          <cell r="BZ69">
            <v>356082.30798590666</v>
          </cell>
        </row>
        <row r="70">
          <cell r="C70">
            <v>9252214</v>
          </cell>
          <cell r="D70" t="str">
            <v>The Gainsborough Charles Baines Community Primary School</v>
          </cell>
          <cell r="E70">
            <v>196</v>
          </cell>
          <cell r="F70">
            <v>196</v>
          </cell>
          <cell r="G70">
            <v>0</v>
          </cell>
          <cell r="H70">
            <v>630532</v>
          </cell>
          <cell r="I70">
            <v>0</v>
          </cell>
          <cell r="J70">
            <v>0</v>
          </cell>
          <cell r="K70">
            <v>45120.000000000007</v>
          </cell>
          <cell r="L70">
            <v>0</v>
          </cell>
          <cell r="M70">
            <v>58999.999999999993</v>
          </cell>
          <cell r="N70">
            <v>0</v>
          </cell>
          <cell r="O70">
            <v>660.00000000000034</v>
          </cell>
          <cell r="P70">
            <v>15120.000000000013</v>
          </cell>
          <cell r="Q70">
            <v>0</v>
          </cell>
          <cell r="R70">
            <v>11040.000000000024</v>
          </cell>
          <cell r="S70">
            <v>32830.000000000044</v>
          </cell>
          <cell r="T70">
            <v>19200.000000000011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66695.681818181823</v>
          </cell>
          <cell r="AE70">
            <v>0</v>
          </cell>
          <cell r="AF70">
            <v>0</v>
          </cell>
          <cell r="AG70">
            <v>0</v>
          </cell>
          <cell r="AH70">
            <v>121300</v>
          </cell>
          <cell r="AI70">
            <v>0</v>
          </cell>
          <cell r="AJ70">
            <v>0</v>
          </cell>
          <cell r="AK70">
            <v>0</v>
          </cell>
          <cell r="AL70">
            <v>20833.25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630532</v>
          </cell>
          <cell r="AV70">
            <v>249665.68181818191</v>
          </cell>
          <cell r="AW70">
            <v>142133.25</v>
          </cell>
          <cell r="AX70">
            <v>153288.93521727278</v>
          </cell>
          <cell r="AY70">
            <v>1022330.9318181819</v>
          </cell>
          <cell r="AZ70">
            <v>1001497.6818181819</v>
          </cell>
          <cell r="BA70">
            <v>4265</v>
          </cell>
          <cell r="BB70">
            <v>835940</v>
          </cell>
          <cell r="BC70">
            <v>0</v>
          </cell>
          <cell r="BD70">
            <v>0</v>
          </cell>
          <cell r="BE70">
            <v>1022330.9318181819</v>
          </cell>
          <cell r="BF70">
            <v>1022330.9318181819</v>
          </cell>
          <cell r="BG70">
            <v>0</v>
          </cell>
          <cell r="BH70">
            <v>856773.25</v>
          </cell>
          <cell r="BI70">
            <v>714640</v>
          </cell>
          <cell r="BJ70">
            <v>880197.68181818188</v>
          </cell>
          <cell r="BK70">
            <v>4490.8044990723565</v>
          </cell>
          <cell r="BL70">
            <v>4333.2936248730966</v>
          </cell>
          <cell r="BM70">
            <v>3.6348996360446889E-2</v>
          </cell>
          <cell r="BN70">
            <v>0</v>
          </cell>
          <cell r="BO70">
            <v>0</v>
          </cell>
          <cell r="BP70">
            <v>1022330.9318181819</v>
          </cell>
          <cell r="BQ70">
            <v>5109.6820500927643</v>
          </cell>
          <cell r="BR70" t="str">
            <v>Y</v>
          </cell>
          <cell r="BS70">
            <v>5215.9741419294996</v>
          </cell>
          <cell r="BT70">
            <v>3.1888997761938986E-2</v>
          </cell>
          <cell r="BU70">
            <v>-7119.5570684968952</v>
          </cell>
          <cell r="BV70">
            <v>1015211.3747496849</v>
          </cell>
          <cell r="BW70">
            <v>0</v>
          </cell>
          <cell r="BX70">
            <v>1015211.3747496849</v>
          </cell>
          <cell r="BY70">
            <v>20833.25</v>
          </cell>
          <cell r="BZ70">
            <v>994378.12474968494</v>
          </cell>
        </row>
        <row r="71">
          <cell r="C71">
            <v>9252215</v>
          </cell>
          <cell r="D71" t="str">
            <v>Tattershall Primary School</v>
          </cell>
          <cell r="E71">
            <v>140</v>
          </cell>
          <cell r="F71">
            <v>140</v>
          </cell>
          <cell r="G71">
            <v>0</v>
          </cell>
          <cell r="H71">
            <v>450380</v>
          </cell>
          <cell r="I71">
            <v>0</v>
          </cell>
          <cell r="J71">
            <v>0</v>
          </cell>
          <cell r="K71">
            <v>18800.000000000018</v>
          </cell>
          <cell r="L71">
            <v>0</v>
          </cell>
          <cell r="M71">
            <v>23600.000000000022</v>
          </cell>
          <cell r="N71">
            <v>0</v>
          </cell>
          <cell r="O71">
            <v>0</v>
          </cell>
          <cell r="P71">
            <v>2430.0000000000005</v>
          </cell>
          <cell r="Q71">
            <v>16380.000000000027</v>
          </cell>
          <cell r="R71">
            <v>459.99999999999977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1329.4117647058799</v>
          </cell>
          <cell r="AB71">
            <v>0</v>
          </cell>
          <cell r="AC71">
            <v>0</v>
          </cell>
          <cell r="AD71">
            <v>38246.153846153844</v>
          </cell>
          <cell r="AE71">
            <v>0</v>
          </cell>
          <cell r="AF71">
            <v>2405.0000000000036</v>
          </cell>
          <cell r="AG71">
            <v>0</v>
          </cell>
          <cell r="AH71">
            <v>121300</v>
          </cell>
          <cell r="AI71">
            <v>0</v>
          </cell>
          <cell r="AJ71">
            <v>0</v>
          </cell>
          <cell r="AK71">
            <v>0</v>
          </cell>
          <cell r="AL71">
            <v>15195.05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450380</v>
          </cell>
          <cell r="AV71">
            <v>103650.56561085981</v>
          </cell>
          <cell r="AW71">
            <v>136495.04999999999</v>
          </cell>
          <cell r="AX71">
            <v>78527.124215384625</v>
          </cell>
          <cell r="AY71">
            <v>690525.61561085982</v>
          </cell>
          <cell r="AZ71">
            <v>675330.56561085978</v>
          </cell>
          <cell r="BA71">
            <v>4265</v>
          </cell>
          <cell r="BB71">
            <v>597100</v>
          </cell>
          <cell r="BC71">
            <v>0</v>
          </cell>
          <cell r="BD71">
            <v>0</v>
          </cell>
          <cell r="BE71">
            <v>690525.61561085982</v>
          </cell>
          <cell r="BF71">
            <v>690525.61561085982</v>
          </cell>
          <cell r="BG71">
            <v>0</v>
          </cell>
          <cell r="BH71">
            <v>612295.05000000005</v>
          </cell>
          <cell r="BI71">
            <v>475800.00000000006</v>
          </cell>
          <cell r="BJ71">
            <v>554030.56561085978</v>
          </cell>
          <cell r="BK71">
            <v>3957.3611829347128</v>
          </cell>
          <cell r="BL71">
            <v>3690.04274379562</v>
          </cell>
          <cell r="BM71">
            <v>7.2443182287944441E-2</v>
          </cell>
          <cell r="BN71">
            <v>0</v>
          </cell>
          <cell r="BO71">
            <v>0</v>
          </cell>
          <cell r="BP71">
            <v>690525.61561085982</v>
          </cell>
          <cell r="BQ71">
            <v>4823.7897543632844</v>
          </cell>
          <cell r="BR71" t="str">
            <v>Y</v>
          </cell>
          <cell r="BS71">
            <v>4932.325825791856</v>
          </cell>
          <cell r="BT71">
            <v>5.2486152806377362E-2</v>
          </cell>
          <cell r="BU71">
            <v>-5085.3979060692109</v>
          </cell>
          <cell r="BV71">
            <v>685440.21770479064</v>
          </cell>
          <cell r="BW71">
            <v>0</v>
          </cell>
          <cell r="BX71">
            <v>685440.21770479064</v>
          </cell>
          <cell r="BY71">
            <v>15195.05</v>
          </cell>
          <cell r="BZ71">
            <v>670245.1677047906</v>
          </cell>
        </row>
        <row r="72">
          <cell r="C72">
            <v>9252219</v>
          </cell>
          <cell r="D72" t="str">
            <v>The Richmond School, Skegness</v>
          </cell>
          <cell r="E72">
            <v>403</v>
          </cell>
          <cell r="F72">
            <v>403</v>
          </cell>
          <cell r="G72">
            <v>0</v>
          </cell>
          <cell r="H72">
            <v>1296451</v>
          </cell>
          <cell r="I72">
            <v>0</v>
          </cell>
          <cell r="J72">
            <v>0</v>
          </cell>
          <cell r="K72">
            <v>57339.999999999971</v>
          </cell>
          <cell r="L72">
            <v>0</v>
          </cell>
          <cell r="M72">
            <v>77880.000000000029</v>
          </cell>
          <cell r="N72">
            <v>0</v>
          </cell>
          <cell r="O72">
            <v>21340.000000000011</v>
          </cell>
          <cell r="P72">
            <v>25110.000000000025</v>
          </cell>
          <cell r="Q72">
            <v>8399.9999999999945</v>
          </cell>
          <cell r="R72">
            <v>15180.000000000007</v>
          </cell>
          <cell r="S72">
            <v>28420.000000000047</v>
          </cell>
          <cell r="T72">
            <v>19839.999999999993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13940.51020408164</v>
          </cell>
          <cell r="AB72">
            <v>0</v>
          </cell>
          <cell r="AC72">
            <v>0</v>
          </cell>
          <cell r="AD72">
            <v>122343.58208955223</v>
          </cell>
          <cell r="AE72">
            <v>0</v>
          </cell>
          <cell r="AF72">
            <v>0</v>
          </cell>
          <cell r="AG72">
            <v>0</v>
          </cell>
          <cell r="AH72">
            <v>121300</v>
          </cell>
          <cell r="AI72">
            <v>0</v>
          </cell>
          <cell r="AJ72">
            <v>0</v>
          </cell>
          <cell r="AK72">
            <v>0</v>
          </cell>
          <cell r="AL72">
            <v>36864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1296451</v>
          </cell>
          <cell r="AV72">
            <v>389794.09229363396</v>
          </cell>
          <cell r="AW72">
            <v>158164</v>
          </cell>
          <cell r="AX72">
            <v>254773.01061850757</v>
          </cell>
          <cell r="AY72">
            <v>1844409.0922936341</v>
          </cell>
          <cell r="AZ72">
            <v>1807545.0922936341</v>
          </cell>
          <cell r="BA72">
            <v>4265</v>
          </cell>
          <cell r="BB72">
            <v>1718795</v>
          </cell>
          <cell r="BC72">
            <v>0</v>
          </cell>
          <cell r="BD72">
            <v>0</v>
          </cell>
          <cell r="BE72">
            <v>1844409.0922936341</v>
          </cell>
          <cell r="BF72">
            <v>1844409.0922936338</v>
          </cell>
          <cell r="BG72">
            <v>0</v>
          </cell>
          <cell r="BH72">
            <v>1755659</v>
          </cell>
          <cell r="BI72">
            <v>1597495</v>
          </cell>
          <cell r="BJ72">
            <v>1686245.0922936341</v>
          </cell>
          <cell r="BK72">
            <v>4184.2309982472307</v>
          </cell>
          <cell r="BL72">
            <v>4036.7448992682926</v>
          </cell>
          <cell r="BM72">
            <v>3.6535897773889971E-2</v>
          </cell>
          <cell r="BN72">
            <v>0</v>
          </cell>
          <cell r="BO72">
            <v>0</v>
          </cell>
          <cell r="BP72">
            <v>1844409.0922936341</v>
          </cell>
          <cell r="BQ72">
            <v>4485.2235540784968</v>
          </cell>
          <cell r="BR72" t="str">
            <v>Y</v>
          </cell>
          <cell r="BS72">
            <v>4576.6974994879256</v>
          </cell>
          <cell r="BT72">
            <v>3.4864074996099337E-2</v>
          </cell>
          <cell r="BU72">
            <v>-14638.681115327801</v>
          </cell>
          <cell r="BV72">
            <v>1829770.4111783062</v>
          </cell>
          <cell r="BW72">
            <v>0</v>
          </cell>
          <cell r="BX72">
            <v>1829770.4111783062</v>
          </cell>
          <cell r="BY72">
            <v>36864</v>
          </cell>
          <cell r="BZ72">
            <v>1792906.4111783062</v>
          </cell>
        </row>
        <row r="73">
          <cell r="C73">
            <v>9252224</v>
          </cell>
          <cell r="D73" t="str">
            <v>Winchelsea Primary School Ruskington</v>
          </cell>
          <cell r="E73">
            <v>217</v>
          </cell>
          <cell r="F73">
            <v>217</v>
          </cell>
          <cell r="G73">
            <v>0</v>
          </cell>
          <cell r="H73">
            <v>698089</v>
          </cell>
          <cell r="I73">
            <v>0</v>
          </cell>
          <cell r="J73">
            <v>0</v>
          </cell>
          <cell r="K73">
            <v>20210.000000000022</v>
          </cell>
          <cell r="L73">
            <v>0</v>
          </cell>
          <cell r="M73">
            <v>30089.999999999949</v>
          </cell>
          <cell r="N73">
            <v>0</v>
          </cell>
          <cell r="O73">
            <v>15839.999999999975</v>
          </cell>
          <cell r="P73">
            <v>1620.0000000000027</v>
          </cell>
          <cell r="Q73">
            <v>4200.0000000000027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1966.9251336898394</v>
          </cell>
          <cell r="AB73">
            <v>0</v>
          </cell>
          <cell r="AC73">
            <v>0</v>
          </cell>
          <cell r="AD73">
            <v>61623.455497382194</v>
          </cell>
          <cell r="AE73">
            <v>0</v>
          </cell>
          <cell r="AF73">
            <v>4606.5000000000064</v>
          </cell>
          <cell r="AG73">
            <v>0</v>
          </cell>
          <cell r="AH73">
            <v>121300</v>
          </cell>
          <cell r="AI73">
            <v>0</v>
          </cell>
          <cell r="AJ73">
            <v>0</v>
          </cell>
          <cell r="AK73">
            <v>0</v>
          </cell>
          <cell r="AL73">
            <v>24076.75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698089</v>
          </cell>
          <cell r="AV73">
            <v>140156.88063107198</v>
          </cell>
          <cell r="AW73">
            <v>145376.75</v>
          </cell>
          <cell r="AX73">
            <v>110107.33156900523</v>
          </cell>
          <cell r="AY73">
            <v>983622.63063107198</v>
          </cell>
          <cell r="AZ73">
            <v>959545.88063107198</v>
          </cell>
          <cell r="BA73">
            <v>4265</v>
          </cell>
          <cell r="BB73">
            <v>925505</v>
          </cell>
          <cell r="BC73">
            <v>0</v>
          </cell>
          <cell r="BD73">
            <v>0</v>
          </cell>
          <cell r="BE73">
            <v>983622.63063107198</v>
          </cell>
          <cell r="BF73">
            <v>983622.6306310721</v>
          </cell>
          <cell r="BG73">
            <v>0</v>
          </cell>
          <cell r="BH73">
            <v>949581.75</v>
          </cell>
          <cell r="BI73">
            <v>804205</v>
          </cell>
          <cell r="BJ73">
            <v>838245.88063107198</v>
          </cell>
          <cell r="BK73">
            <v>3862.8842425395023</v>
          </cell>
          <cell r="BL73">
            <v>3737.0382814285717</v>
          </cell>
          <cell r="BM73">
            <v>3.3675320302799516E-2</v>
          </cell>
          <cell r="BN73">
            <v>0</v>
          </cell>
          <cell r="BO73">
            <v>0</v>
          </cell>
          <cell r="BP73">
            <v>983622.63063107198</v>
          </cell>
          <cell r="BQ73">
            <v>4421.8704176547099</v>
          </cell>
          <cell r="BR73" t="str">
            <v>Y</v>
          </cell>
          <cell r="BS73">
            <v>4532.8231826316678</v>
          </cell>
          <cell r="BT73">
            <v>2.3370389001257985E-2</v>
          </cell>
          <cell r="BU73">
            <v>-7882.3667544072769</v>
          </cell>
          <cell r="BV73">
            <v>975740.26387666469</v>
          </cell>
          <cell r="BW73">
            <v>0</v>
          </cell>
          <cell r="BX73">
            <v>975740.26387666469</v>
          </cell>
          <cell r="BY73">
            <v>24076.75</v>
          </cell>
          <cell r="BZ73">
            <v>951663.51387666469</v>
          </cell>
        </row>
        <row r="74">
          <cell r="C74">
            <v>9252229</v>
          </cell>
          <cell r="D74" t="str">
            <v>Holton-le-Clay Junior School</v>
          </cell>
          <cell r="E74">
            <v>126</v>
          </cell>
          <cell r="F74">
            <v>126</v>
          </cell>
          <cell r="G74">
            <v>0</v>
          </cell>
          <cell r="H74">
            <v>405342</v>
          </cell>
          <cell r="I74">
            <v>0</v>
          </cell>
          <cell r="J74">
            <v>0</v>
          </cell>
          <cell r="K74">
            <v>8930.0000000000127</v>
          </cell>
          <cell r="L74">
            <v>0</v>
          </cell>
          <cell r="M74">
            <v>12980.000000000029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39639.88636363636</v>
          </cell>
          <cell r="AE74">
            <v>0</v>
          </cell>
          <cell r="AF74">
            <v>0</v>
          </cell>
          <cell r="AG74">
            <v>0</v>
          </cell>
          <cell r="AH74">
            <v>121300</v>
          </cell>
          <cell r="AI74">
            <v>0</v>
          </cell>
          <cell r="AJ74">
            <v>0</v>
          </cell>
          <cell r="AK74">
            <v>0</v>
          </cell>
          <cell r="AL74">
            <v>14720.5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405342</v>
          </cell>
          <cell r="AV74">
            <v>61549.886363636404</v>
          </cell>
          <cell r="AW74">
            <v>136020.5</v>
          </cell>
          <cell r="AX74">
            <v>62400.091360454542</v>
          </cell>
          <cell r="AY74">
            <v>602912.38636363647</v>
          </cell>
          <cell r="AZ74">
            <v>588191.88636363647</v>
          </cell>
          <cell r="BA74">
            <v>4265</v>
          </cell>
          <cell r="BB74">
            <v>537390</v>
          </cell>
          <cell r="BC74">
            <v>0</v>
          </cell>
          <cell r="BD74">
            <v>0</v>
          </cell>
          <cell r="BE74">
            <v>602912.38636363647</v>
          </cell>
          <cell r="BF74">
            <v>602912.38636363635</v>
          </cell>
          <cell r="BG74">
            <v>0</v>
          </cell>
          <cell r="BH74">
            <v>552110.5</v>
          </cell>
          <cell r="BI74">
            <v>416090</v>
          </cell>
          <cell r="BJ74">
            <v>466891.88636363647</v>
          </cell>
          <cell r="BK74">
            <v>3705.4911616161626</v>
          </cell>
          <cell r="BL74">
            <v>3565.7065415384614</v>
          </cell>
          <cell r="BM74">
            <v>3.9202502631467163E-2</v>
          </cell>
          <cell r="BN74">
            <v>0</v>
          </cell>
          <cell r="BO74">
            <v>0</v>
          </cell>
          <cell r="BP74">
            <v>602912.38636363647</v>
          </cell>
          <cell r="BQ74">
            <v>4668.1895743145751</v>
          </cell>
          <cell r="BR74" t="str">
            <v>Y</v>
          </cell>
          <cell r="BS74">
            <v>4785.0189393939399</v>
          </cell>
          <cell r="BT74">
            <v>3.7510880571816951E-2</v>
          </cell>
          <cell r="BU74">
            <v>-4576.8581154622898</v>
          </cell>
          <cell r="BV74">
            <v>598335.52824817423</v>
          </cell>
          <cell r="BW74">
            <v>0</v>
          </cell>
          <cell r="BX74">
            <v>598335.52824817423</v>
          </cell>
          <cell r="BY74">
            <v>14720.5</v>
          </cell>
          <cell r="BZ74">
            <v>583615.02824817423</v>
          </cell>
        </row>
        <row r="75">
          <cell r="C75">
            <v>9252238</v>
          </cell>
          <cell r="D75" t="str">
            <v>Sutton Bridge Westmere Community Primary School</v>
          </cell>
          <cell r="E75">
            <v>228</v>
          </cell>
          <cell r="F75">
            <v>228</v>
          </cell>
          <cell r="G75">
            <v>0</v>
          </cell>
          <cell r="H75">
            <v>733476</v>
          </cell>
          <cell r="I75">
            <v>0</v>
          </cell>
          <cell r="J75">
            <v>0</v>
          </cell>
          <cell r="K75">
            <v>47940.000000000044</v>
          </cell>
          <cell r="L75">
            <v>0</v>
          </cell>
          <cell r="M75">
            <v>68439.999999999942</v>
          </cell>
          <cell r="N75">
            <v>0</v>
          </cell>
          <cell r="O75">
            <v>8838.7665198237701</v>
          </cell>
          <cell r="P75">
            <v>14373.039647577109</v>
          </cell>
          <cell r="Q75">
            <v>0</v>
          </cell>
          <cell r="R75">
            <v>57291.277533039698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11041.714285714284</v>
          </cell>
          <cell r="AB75">
            <v>0</v>
          </cell>
          <cell r="AC75">
            <v>0</v>
          </cell>
          <cell r="AD75">
            <v>80127.272727272735</v>
          </cell>
          <cell r="AE75">
            <v>0</v>
          </cell>
          <cell r="AF75">
            <v>0</v>
          </cell>
          <cell r="AG75">
            <v>0</v>
          </cell>
          <cell r="AH75">
            <v>121300</v>
          </cell>
          <cell r="AI75">
            <v>0</v>
          </cell>
          <cell r="AJ75">
            <v>0</v>
          </cell>
          <cell r="AK75">
            <v>0</v>
          </cell>
          <cell r="AL75">
            <v>16591.75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733476</v>
          </cell>
          <cell r="AV75">
            <v>288052.07071342756</v>
          </cell>
          <cell r="AW75">
            <v>137891.75</v>
          </cell>
          <cell r="AX75">
            <v>170776.65878535848</v>
          </cell>
          <cell r="AY75">
            <v>1159419.8207134276</v>
          </cell>
          <cell r="AZ75">
            <v>1142828.0707134276</v>
          </cell>
          <cell r="BA75">
            <v>4265</v>
          </cell>
          <cell r="BB75">
            <v>972420</v>
          </cell>
          <cell r="BC75">
            <v>0</v>
          </cell>
          <cell r="BD75">
            <v>0</v>
          </cell>
          <cell r="BE75">
            <v>1159419.8207134276</v>
          </cell>
          <cell r="BF75">
            <v>1159419.8207134276</v>
          </cell>
          <cell r="BG75">
            <v>0</v>
          </cell>
          <cell r="BH75">
            <v>989011.75</v>
          </cell>
          <cell r="BI75">
            <v>851120</v>
          </cell>
          <cell r="BJ75">
            <v>1021528.0707134276</v>
          </cell>
          <cell r="BK75">
            <v>4480.3862750588933</v>
          </cell>
          <cell r="BL75">
            <v>4267.6778586345381</v>
          </cell>
          <cell r="BM75">
            <v>4.9841722705005698E-2</v>
          </cell>
          <cell r="BN75">
            <v>0</v>
          </cell>
          <cell r="BO75">
            <v>0</v>
          </cell>
          <cell r="BP75">
            <v>1159419.8207134276</v>
          </cell>
          <cell r="BQ75">
            <v>5012.4038189185421</v>
          </cell>
          <cell r="BR75" t="str">
            <v>Y</v>
          </cell>
          <cell r="BS75">
            <v>5085.1746522518752</v>
          </cell>
          <cell r="BT75">
            <v>5.4696018593165086E-2</v>
          </cell>
          <cell r="BU75">
            <v>-8281.9337327412868</v>
          </cell>
          <cell r="BV75">
            <v>1151137.8869806863</v>
          </cell>
          <cell r="BW75">
            <v>0</v>
          </cell>
          <cell r="BX75">
            <v>1151137.8869806863</v>
          </cell>
          <cell r="BY75">
            <v>16591.75</v>
          </cell>
          <cell r="BZ75">
            <v>1134546.1369806863</v>
          </cell>
        </row>
        <row r="76">
          <cell r="C76">
            <v>9252243</v>
          </cell>
          <cell r="D76" t="str">
            <v>Bythams Primary School</v>
          </cell>
          <cell r="E76">
            <v>93</v>
          </cell>
          <cell r="F76">
            <v>93</v>
          </cell>
          <cell r="G76">
            <v>0</v>
          </cell>
          <cell r="H76">
            <v>299181</v>
          </cell>
          <cell r="I76">
            <v>0</v>
          </cell>
          <cell r="J76">
            <v>0</v>
          </cell>
          <cell r="K76">
            <v>16919.999999999982</v>
          </cell>
          <cell r="L76">
            <v>0</v>
          </cell>
          <cell r="M76">
            <v>21829.999999999978</v>
          </cell>
          <cell r="N76">
            <v>0</v>
          </cell>
          <cell r="O76">
            <v>439.99999999999955</v>
          </cell>
          <cell r="P76">
            <v>269.99999999999972</v>
          </cell>
          <cell r="Q76">
            <v>0</v>
          </cell>
          <cell r="R76">
            <v>0</v>
          </cell>
          <cell r="S76">
            <v>489.99999999999949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1266.1445783132544</v>
          </cell>
          <cell r="AB76">
            <v>0</v>
          </cell>
          <cell r="AC76">
            <v>0</v>
          </cell>
          <cell r="AD76">
            <v>42036</v>
          </cell>
          <cell r="AE76">
            <v>0</v>
          </cell>
          <cell r="AF76">
            <v>2238.5000000000018</v>
          </cell>
          <cell r="AG76">
            <v>0</v>
          </cell>
          <cell r="AH76">
            <v>121300</v>
          </cell>
          <cell r="AI76">
            <v>41708.945260347122</v>
          </cell>
          <cell r="AJ76">
            <v>0</v>
          </cell>
          <cell r="AK76">
            <v>0</v>
          </cell>
          <cell r="AL76">
            <v>10104.75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299181</v>
          </cell>
          <cell r="AV76">
            <v>85490.644578313208</v>
          </cell>
          <cell r="AW76">
            <v>173113.69526034713</v>
          </cell>
          <cell r="AX76">
            <v>61996.187119999988</v>
          </cell>
          <cell r="AY76">
            <v>557785.33983866032</v>
          </cell>
          <cell r="AZ76">
            <v>547680.58983866032</v>
          </cell>
          <cell r="BA76">
            <v>4265</v>
          </cell>
          <cell r="BB76">
            <v>396645</v>
          </cell>
          <cell r="BC76">
            <v>0</v>
          </cell>
          <cell r="BD76">
            <v>0</v>
          </cell>
          <cell r="BE76">
            <v>557785.33983866032</v>
          </cell>
          <cell r="BF76">
            <v>557785.33983866044</v>
          </cell>
          <cell r="BG76">
            <v>0</v>
          </cell>
          <cell r="BH76">
            <v>406749.75</v>
          </cell>
          <cell r="BI76">
            <v>233636.05473965287</v>
          </cell>
          <cell r="BJ76">
            <v>384671.64457831322</v>
          </cell>
          <cell r="BK76">
            <v>4136.2542427775616</v>
          </cell>
          <cell r="BL76">
            <v>3748.5771222948606</v>
          </cell>
          <cell r="BM76">
            <v>0.10341980645855485</v>
          </cell>
          <cell r="BN76">
            <v>0</v>
          </cell>
          <cell r="BO76">
            <v>0</v>
          </cell>
          <cell r="BP76">
            <v>557785.33983866032</v>
          </cell>
          <cell r="BQ76">
            <v>5889.0386004157026</v>
          </cell>
          <cell r="BR76" t="str">
            <v>Y</v>
          </cell>
          <cell r="BS76">
            <v>5997.6918262221543</v>
          </cell>
          <cell r="BT76">
            <v>4.5187261194287176E-2</v>
          </cell>
          <cell r="BU76">
            <v>-3378.1571804602618</v>
          </cell>
          <cell r="BV76">
            <v>554407.18265820004</v>
          </cell>
          <cell r="BW76">
            <v>0</v>
          </cell>
          <cell r="BX76">
            <v>554407.18265820004</v>
          </cell>
          <cell r="BY76">
            <v>10104.75</v>
          </cell>
          <cell r="BZ76">
            <v>544302.43265820004</v>
          </cell>
        </row>
        <row r="77">
          <cell r="C77">
            <v>9252245</v>
          </cell>
          <cell r="D77" t="str">
            <v>Lincoln Birchwood Junior School</v>
          </cell>
          <cell r="E77">
            <v>262</v>
          </cell>
          <cell r="F77">
            <v>262</v>
          </cell>
          <cell r="G77">
            <v>0</v>
          </cell>
          <cell r="H77">
            <v>842854</v>
          </cell>
          <cell r="I77">
            <v>0</v>
          </cell>
          <cell r="J77">
            <v>0</v>
          </cell>
          <cell r="K77">
            <v>58749.999999999956</v>
          </cell>
          <cell r="L77">
            <v>0</v>
          </cell>
          <cell r="M77">
            <v>78470.000000000073</v>
          </cell>
          <cell r="N77">
            <v>0</v>
          </cell>
          <cell r="O77">
            <v>7259.9999999999736</v>
          </cell>
          <cell r="P77">
            <v>0</v>
          </cell>
          <cell r="Q77">
            <v>1680.0000000000018</v>
          </cell>
          <cell r="R77">
            <v>24840.000000000047</v>
          </cell>
          <cell r="S77">
            <v>979.99999999999977</v>
          </cell>
          <cell r="T77">
            <v>41599.999999999985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1694.9999999999982</v>
          </cell>
          <cell r="AB77">
            <v>0</v>
          </cell>
          <cell r="AC77">
            <v>0</v>
          </cell>
          <cell r="AD77">
            <v>113083.92572944296</v>
          </cell>
          <cell r="AE77">
            <v>0</v>
          </cell>
          <cell r="AF77">
            <v>0</v>
          </cell>
          <cell r="AG77">
            <v>0</v>
          </cell>
          <cell r="AH77">
            <v>121300</v>
          </cell>
          <cell r="AI77">
            <v>0</v>
          </cell>
          <cell r="AJ77">
            <v>0</v>
          </cell>
          <cell r="AK77">
            <v>0</v>
          </cell>
          <cell r="AL77">
            <v>24201.5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842854</v>
          </cell>
          <cell r="AV77">
            <v>328358.92572944303</v>
          </cell>
          <cell r="AW77">
            <v>145501.5</v>
          </cell>
          <cell r="AX77">
            <v>200085.52774153848</v>
          </cell>
          <cell r="AY77">
            <v>1316714.4257294431</v>
          </cell>
          <cell r="AZ77">
            <v>1292512.9257294431</v>
          </cell>
          <cell r="BA77">
            <v>4265</v>
          </cell>
          <cell r="BB77">
            <v>1117430</v>
          </cell>
          <cell r="BC77">
            <v>0</v>
          </cell>
          <cell r="BD77">
            <v>0</v>
          </cell>
          <cell r="BE77">
            <v>1316714.4257294431</v>
          </cell>
          <cell r="BF77">
            <v>1316714.4257294429</v>
          </cell>
          <cell r="BG77">
            <v>0</v>
          </cell>
          <cell r="BH77">
            <v>1141631.5</v>
          </cell>
          <cell r="BI77">
            <v>996130</v>
          </cell>
          <cell r="BJ77">
            <v>1171212.9257294431</v>
          </cell>
          <cell r="BK77">
            <v>4470.2783424787904</v>
          </cell>
          <cell r="BL77">
            <v>4331.5162395759717</v>
          </cell>
          <cell r="BM77">
            <v>3.2035457153544604E-2</v>
          </cell>
          <cell r="BN77">
            <v>0</v>
          </cell>
          <cell r="BO77">
            <v>0</v>
          </cell>
          <cell r="BP77">
            <v>1316714.4257294431</v>
          </cell>
          <cell r="BQ77">
            <v>4933.2554417154315</v>
          </cell>
          <cell r="BR77" t="str">
            <v>Y</v>
          </cell>
          <cell r="BS77">
            <v>5025.6275791200114</v>
          </cell>
          <cell r="BT77">
            <v>3.7140847477209027E-2</v>
          </cell>
          <cell r="BU77">
            <v>-9516.9589385009531</v>
          </cell>
          <cell r="BV77">
            <v>1307197.4667909422</v>
          </cell>
          <cell r="BW77">
            <v>0</v>
          </cell>
          <cell r="BX77">
            <v>1307197.4667909422</v>
          </cell>
          <cell r="BY77">
            <v>24201.5</v>
          </cell>
          <cell r="BZ77">
            <v>1282995.9667909422</v>
          </cell>
        </row>
        <row r="78">
          <cell r="C78">
            <v>9252246</v>
          </cell>
          <cell r="D78" t="str">
            <v>Leslie Manser Primary School</v>
          </cell>
          <cell r="E78">
            <v>254</v>
          </cell>
          <cell r="F78">
            <v>254</v>
          </cell>
          <cell r="G78">
            <v>0</v>
          </cell>
          <cell r="H78">
            <v>817118</v>
          </cell>
          <cell r="I78">
            <v>0</v>
          </cell>
          <cell r="J78">
            <v>0</v>
          </cell>
          <cell r="K78">
            <v>38070.000000000051</v>
          </cell>
          <cell r="L78">
            <v>0</v>
          </cell>
          <cell r="M78">
            <v>51329.999999999993</v>
          </cell>
          <cell r="N78">
            <v>0</v>
          </cell>
          <cell r="O78">
            <v>3739.9999999999986</v>
          </cell>
          <cell r="P78">
            <v>540.00000000000023</v>
          </cell>
          <cell r="Q78">
            <v>2939.9999999999964</v>
          </cell>
          <cell r="R78">
            <v>8739.9999999999982</v>
          </cell>
          <cell r="S78">
            <v>0</v>
          </cell>
          <cell r="T78">
            <v>31360.000000000058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2645.3456221198153</v>
          </cell>
          <cell r="AB78">
            <v>0</v>
          </cell>
          <cell r="AC78">
            <v>0</v>
          </cell>
          <cell r="AD78">
            <v>104491.15207373272</v>
          </cell>
          <cell r="AE78">
            <v>0</v>
          </cell>
          <cell r="AF78">
            <v>703.00000000000682</v>
          </cell>
          <cell r="AG78">
            <v>0</v>
          </cell>
          <cell r="AH78">
            <v>121300</v>
          </cell>
          <cell r="AI78">
            <v>0</v>
          </cell>
          <cell r="AJ78">
            <v>0</v>
          </cell>
          <cell r="AK78">
            <v>0</v>
          </cell>
          <cell r="AL78">
            <v>29952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817118</v>
          </cell>
          <cell r="AV78">
            <v>244559.49769585265</v>
          </cell>
          <cell r="AW78">
            <v>151252</v>
          </cell>
          <cell r="AX78">
            <v>167835.8006263595</v>
          </cell>
          <cell r="AY78">
            <v>1212929.4976958525</v>
          </cell>
          <cell r="AZ78">
            <v>1182977.4976958525</v>
          </cell>
          <cell r="BA78">
            <v>4265</v>
          </cell>
          <cell r="BB78">
            <v>1083310</v>
          </cell>
          <cell r="BC78">
            <v>0</v>
          </cell>
          <cell r="BD78">
            <v>0</v>
          </cell>
          <cell r="BE78">
            <v>1212929.4976958525</v>
          </cell>
          <cell r="BF78">
            <v>1212929.4976958525</v>
          </cell>
          <cell r="BG78">
            <v>0</v>
          </cell>
          <cell r="BH78">
            <v>1113262</v>
          </cell>
          <cell r="BI78">
            <v>962010</v>
          </cell>
          <cell r="BJ78">
            <v>1061677.4976958525</v>
          </cell>
          <cell r="BK78">
            <v>4179.8326680939081</v>
          </cell>
          <cell r="BL78">
            <v>3968.9287097165993</v>
          </cell>
          <cell r="BM78">
            <v>5.3138762069719389E-2</v>
          </cell>
          <cell r="BN78">
            <v>0</v>
          </cell>
          <cell r="BO78">
            <v>0</v>
          </cell>
          <cell r="BP78">
            <v>1212929.4976958525</v>
          </cell>
          <cell r="BQ78">
            <v>4657.3917232120175</v>
          </cell>
          <cell r="BR78" t="str">
            <v>Y</v>
          </cell>
          <cell r="BS78">
            <v>4775.3129830545377</v>
          </cell>
          <cell r="BT78">
            <v>4.2352309159705559E-2</v>
          </cell>
          <cell r="BU78">
            <v>-9226.3647724398543</v>
          </cell>
          <cell r="BV78">
            <v>1203703.1329234126</v>
          </cell>
          <cell r="BW78">
            <v>0</v>
          </cell>
          <cell r="BX78">
            <v>1203703.1329234126</v>
          </cell>
          <cell r="BY78">
            <v>29952</v>
          </cell>
          <cell r="BZ78">
            <v>1173751.1329234126</v>
          </cell>
        </row>
        <row r="79">
          <cell r="C79">
            <v>9252248</v>
          </cell>
          <cell r="D79" t="str">
            <v>St Botolph's C of E Primary School</v>
          </cell>
          <cell r="E79">
            <v>403</v>
          </cell>
          <cell r="F79">
            <v>403</v>
          </cell>
          <cell r="G79">
            <v>0</v>
          </cell>
          <cell r="H79">
            <v>1296451</v>
          </cell>
          <cell r="I79">
            <v>0</v>
          </cell>
          <cell r="J79">
            <v>0</v>
          </cell>
          <cell r="K79">
            <v>31959.999999999905</v>
          </cell>
          <cell r="L79">
            <v>0</v>
          </cell>
          <cell r="M79">
            <v>43659.999999999978</v>
          </cell>
          <cell r="N79">
            <v>0</v>
          </cell>
          <cell r="O79">
            <v>7920.0000000000018</v>
          </cell>
          <cell r="P79">
            <v>269.99999999999983</v>
          </cell>
          <cell r="Q79">
            <v>3360.0000000000045</v>
          </cell>
          <cell r="R79">
            <v>2300.0000000000073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5724.1759776536373</v>
          </cell>
          <cell r="AB79">
            <v>0</v>
          </cell>
          <cell r="AC79">
            <v>0</v>
          </cell>
          <cell r="AD79">
            <v>129747.98882681562</v>
          </cell>
          <cell r="AE79">
            <v>0</v>
          </cell>
          <cell r="AF79">
            <v>0</v>
          </cell>
          <cell r="AG79">
            <v>0</v>
          </cell>
          <cell r="AH79">
            <v>121300</v>
          </cell>
          <cell r="AI79">
            <v>0</v>
          </cell>
          <cell r="AJ79">
            <v>0</v>
          </cell>
          <cell r="AK79">
            <v>0</v>
          </cell>
          <cell r="AL79">
            <v>48384</v>
          </cell>
          <cell r="AM79">
            <v>267330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1296451</v>
          </cell>
          <cell r="AV79">
            <v>224942.16480446915</v>
          </cell>
          <cell r="AW79">
            <v>437014</v>
          </cell>
          <cell r="AX79">
            <v>187232.04004625697</v>
          </cell>
          <cell r="AY79">
            <v>1958407.1648044691</v>
          </cell>
          <cell r="AZ79">
            <v>1642693.1648044691</v>
          </cell>
          <cell r="BA79">
            <v>4265</v>
          </cell>
          <cell r="BB79">
            <v>1718795</v>
          </cell>
          <cell r="BC79">
            <v>76101.835195530904</v>
          </cell>
          <cell r="BD79">
            <v>0</v>
          </cell>
          <cell r="BE79">
            <v>2034509</v>
          </cell>
          <cell r="BF79">
            <v>2034509.0000000002</v>
          </cell>
          <cell r="BG79">
            <v>0</v>
          </cell>
          <cell r="BH79">
            <v>2034509</v>
          </cell>
          <cell r="BI79">
            <v>1597495</v>
          </cell>
          <cell r="BJ79">
            <v>1597495</v>
          </cell>
          <cell r="BK79">
            <v>3964.0074441687343</v>
          </cell>
          <cell r="BL79">
            <v>3885.5825242718447</v>
          </cell>
          <cell r="BM79">
            <v>2.0183568205538596E-2</v>
          </cell>
          <cell r="BN79">
            <v>0</v>
          </cell>
          <cell r="BO79">
            <v>0</v>
          </cell>
          <cell r="BP79">
            <v>2034509</v>
          </cell>
          <cell r="BQ79">
            <v>4265</v>
          </cell>
          <cell r="BR79" t="str">
            <v>Y</v>
          </cell>
          <cell r="BS79">
            <v>5048.4094292803966</v>
          </cell>
          <cell r="BT79">
            <v>2.4777454721873093E-2</v>
          </cell>
          <cell r="BU79">
            <v>-14638.681115327801</v>
          </cell>
          <cell r="BV79">
            <v>2019870.3188846721</v>
          </cell>
          <cell r="BW79">
            <v>0</v>
          </cell>
          <cell r="BX79">
            <v>2019870.3188846721</v>
          </cell>
          <cell r="BY79">
            <v>48384</v>
          </cell>
          <cell r="BZ79">
            <v>1971486.3188846721</v>
          </cell>
        </row>
        <row r="80">
          <cell r="C80">
            <v>9253000</v>
          </cell>
          <cell r="D80" t="str">
            <v>Allington with Sedgebrook Church of England Primary School</v>
          </cell>
          <cell r="E80">
            <v>114</v>
          </cell>
          <cell r="F80">
            <v>114</v>
          </cell>
          <cell r="G80">
            <v>0</v>
          </cell>
          <cell r="H80">
            <v>366738</v>
          </cell>
          <cell r="I80">
            <v>0</v>
          </cell>
          <cell r="J80">
            <v>0</v>
          </cell>
          <cell r="K80">
            <v>2819.9999999999986</v>
          </cell>
          <cell r="L80">
            <v>0</v>
          </cell>
          <cell r="M80">
            <v>4129.9999999999982</v>
          </cell>
          <cell r="N80">
            <v>0</v>
          </cell>
          <cell r="O80">
            <v>1319.9999999999993</v>
          </cell>
          <cell r="P80">
            <v>0</v>
          </cell>
          <cell r="Q80">
            <v>0</v>
          </cell>
          <cell r="R80">
            <v>0</v>
          </cell>
          <cell r="S80">
            <v>979.99999999999955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23158.651685393259</v>
          </cell>
          <cell r="AE80">
            <v>0</v>
          </cell>
          <cell r="AF80">
            <v>0</v>
          </cell>
          <cell r="AG80">
            <v>0</v>
          </cell>
          <cell r="AH80">
            <v>121300</v>
          </cell>
          <cell r="AI80">
            <v>26288.384512683577</v>
          </cell>
          <cell r="AJ80">
            <v>0</v>
          </cell>
          <cell r="AK80">
            <v>0</v>
          </cell>
          <cell r="AL80">
            <v>13098.75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366738</v>
          </cell>
          <cell r="AV80">
            <v>32408.651685393255</v>
          </cell>
          <cell r="AW80">
            <v>160687.13451268358</v>
          </cell>
          <cell r="AX80">
            <v>48014.408002696626</v>
          </cell>
          <cell r="AY80">
            <v>559833.78619807679</v>
          </cell>
          <cell r="AZ80">
            <v>546735.03619807679</v>
          </cell>
          <cell r="BA80">
            <v>4265</v>
          </cell>
          <cell r="BB80">
            <v>486210</v>
          </cell>
          <cell r="BC80">
            <v>0</v>
          </cell>
          <cell r="BD80">
            <v>0</v>
          </cell>
          <cell r="BE80">
            <v>559833.78619807679</v>
          </cell>
          <cell r="BF80">
            <v>559833.78619807679</v>
          </cell>
          <cell r="BG80">
            <v>0</v>
          </cell>
          <cell r="BH80">
            <v>499308.75</v>
          </cell>
          <cell r="BI80">
            <v>338621.61548731639</v>
          </cell>
          <cell r="BJ80">
            <v>399146.65168539318</v>
          </cell>
          <cell r="BK80">
            <v>3501.2864182929225</v>
          </cell>
          <cell r="BL80">
            <v>3358.4557228194167</v>
          </cell>
          <cell r="BM80">
            <v>4.252868200793182E-2</v>
          </cell>
          <cell r="BN80">
            <v>0</v>
          </cell>
          <cell r="BO80">
            <v>0</v>
          </cell>
          <cell r="BP80">
            <v>559833.78619807679</v>
          </cell>
          <cell r="BQ80">
            <v>4795.9213701585686</v>
          </cell>
          <cell r="BR80" t="str">
            <v>Y</v>
          </cell>
          <cell r="BS80">
            <v>4910.8226859480419</v>
          </cell>
          <cell r="BT80">
            <v>1.6176026549675981E-2</v>
          </cell>
          <cell r="BU80">
            <v>-4140.9668663706434</v>
          </cell>
          <cell r="BV80">
            <v>555692.81933170615</v>
          </cell>
          <cell r="BW80">
            <v>0</v>
          </cell>
          <cell r="BX80">
            <v>555692.81933170615</v>
          </cell>
          <cell r="BY80">
            <v>13098.75</v>
          </cell>
          <cell r="BZ80">
            <v>542594.06933170615</v>
          </cell>
        </row>
        <row r="81">
          <cell r="C81">
            <v>9253001</v>
          </cell>
          <cell r="D81" t="str">
            <v>Ancaster CofE Primary School</v>
          </cell>
          <cell r="E81">
            <v>192</v>
          </cell>
          <cell r="F81">
            <v>192</v>
          </cell>
          <cell r="G81">
            <v>0</v>
          </cell>
          <cell r="H81">
            <v>617664</v>
          </cell>
          <cell r="I81">
            <v>0</v>
          </cell>
          <cell r="J81">
            <v>0</v>
          </cell>
          <cell r="K81">
            <v>20680.000000000029</v>
          </cell>
          <cell r="L81">
            <v>0</v>
          </cell>
          <cell r="M81">
            <v>27730.000000000036</v>
          </cell>
          <cell r="N81">
            <v>0</v>
          </cell>
          <cell r="O81">
            <v>879.99999999999864</v>
          </cell>
          <cell r="P81">
            <v>540.00000000000182</v>
          </cell>
          <cell r="Q81">
            <v>1679.9999999999975</v>
          </cell>
          <cell r="R81">
            <v>0</v>
          </cell>
          <cell r="S81">
            <v>1959.999999999997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1972.3636363636381</v>
          </cell>
          <cell r="AB81">
            <v>0</v>
          </cell>
          <cell r="AC81">
            <v>0</v>
          </cell>
          <cell r="AD81">
            <v>41457.32484076434</v>
          </cell>
          <cell r="AE81">
            <v>0</v>
          </cell>
          <cell r="AF81">
            <v>0</v>
          </cell>
          <cell r="AG81">
            <v>0</v>
          </cell>
          <cell r="AH81">
            <v>121300</v>
          </cell>
          <cell r="AI81">
            <v>0</v>
          </cell>
          <cell r="AJ81">
            <v>0</v>
          </cell>
          <cell r="AK81">
            <v>0</v>
          </cell>
          <cell r="AL81">
            <v>15593.75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617664</v>
          </cell>
          <cell r="AV81">
            <v>96899.688477128046</v>
          </cell>
          <cell r="AW81">
            <v>136893.75</v>
          </cell>
          <cell r="AX81">
            <v>81417.66729528665</v>
          </cell>
          <cell r="AY81">
            <v>851457.43847712805</v>
          </cell>
          <cell r="AZ81">
            <v>835863.68847712805</v>
          </cell>
          <cell r="BA81">
            <v>4265</v>
          </cell>
          <cell r="BB81">
            <v>818880</v>
          </cell>
          <cell r="BC81">
            <v>0</v>
          </cell>
          <cell r="BD81">
            <v>0</v>
          </cell>
          <cell r="BE81">
            <v>851457.43847712805</v>
          </cell>
          <cell r="BF81">
            <v>851457.43847712805</v>
          </cell>
          <cell r="BG81">
            <v>0</v>
          </cell>
          <cell r="BH81">
            <v>834473.75</v>
          </cell>
          <cell r="BI81">
            <v>697580</v>
          </cell>
          <cell r="BJ81">
            <v>714563.68847712805</v>
          </cell>
          <cell r="BK81">
            <v>3721.6858774850421</v>
          </cell>
          <cell r="BL81">
            <v>3578.413372580645</v>
          </cell>
          <cell r="BM81">
            <v>4.0037997287348935E-2</v>
          </cell>
          <cell r="BN81">
            <v>0</v>
          </cell>
          <cell r="BO81">
            <v>0</v>
          </cell>
          <cell r="BP81">
            <v>851457.43847712805</v>
          </cell>
          <cell r="BQ81">
            <v>4353.4567108183755</v>
          </cell>
          <cell r="BR81" t="str">
            <v>Y</v>
          </cell>
          <cell r="BS81">
            <v>4434.6741587350416</v>
          </cell>
          <cell r="BT81">
            <v>2.787707383711302E-2</v>
          </cell>
          <cell r="BU81">
            <v>-6974.2599854663467</v>
          </cell>
          <cell r="BV81">
            <v>844483.17849166167</v>
          </cell>
          <cell r="BW81">
            <v>0</v>
          </cell>
          <cell r="BX81">
            <v>844483.17849166167</v>
          </cell>
          <cell r="BY81">
            <v>15593.75</v>
          </cell>
          <cell r="BZ81">
            <v>828889.42849166167</v>
          </cell>
        </row>
        <row r="82">
          <cell r="C82">
            <v>9253004</v>
          </cell>
          <cell r="D82" t="str">
            <v>Barrowby Church of England Primary School</v>
          </cell>
          <cell r="E82">
            <v>233</v>
          </cell>
          <cell r="F82">
            <v>233</v>
          </cell>
          <cell r="G82">
            <v>0</v>
          </cell>
          <cell r="H82">
            <v>749561</v>
          </cell>
          <cell r="I82">
            <v>0</v>
          </cell>
          <cell r="J82">
            <v>0</v>
          </cell>
          <cell r="K82">
            <v>9870.0000000000036</v>
          </cell>
          <cell r="L82">
            <v>0</v>
          </cell>
          <cell r="M82">
            <v>12980</v>
          </cell>
          <cell r="N82">
            <v>0</v>
          </cell>
          <cell r="O82">
            <v>2430.43103448276</v>
          </cell>
          <cell r="P82">
            <v>271.16379310344848</v>
          </cell>
          <cell r="Q82">
            <v>421.8103448275865</v>
          </cell>
          <cell r="R82">
            <v>5543.7931034482781</v>
          </cell>
          <cell r="S82">
            <v>2460.5603448275824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1323.0653266331649</v>
          </cell>
          <cell r="AB82">
            <v>0</v>
          </cell>
          <cell r="AC82">
            <v>0</v>
          </cell>
          <cell r="AD82">
            <v>45906.974358974359</v>
          </cell>
          <cell r="AE82">
            <v>0</v>
          </cell>
          <cell r="AF82">
            <v>0</v>
          </cell>
          <cell r="AG82">
            <v>0</v>
          </cell>
          <cell r="AH82">
            <v>121300</v>
          </cell>
          <cell r="AI82">
            <v>0</v>
          </cell>
          <cell r="AJ82">
            <v>0</v>
          </cell>
          <cell r="AK82">
            <v>0</v>
          </cell>
          <cell r="AL82">
            <v>20958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749561</v>
          </cell>
          <cell r="AV82">
            <v>81207.798306297191</v>
          </cell>
          <cell r="AW82">
            <v>142258</v>
          </cell>
          <cell r="AX82">
            <v>91081.555971458889</v>
          </cell>
          <cell r="AY82">
            <v>973026.79830629716</v>
          </cell>
          <cell r="AZ82">
            <v>952068.79830629716</v>
          </cell>
          <cell r="BA82">
            <v>4265</v>
          </cell>
          <cell r="BB82">
            <v>993745</v>
          </cell>
          <cell r="BC82">
            <v>41676.201693702838</v>
          </cell>
          <cell r="BD82">
            <v>0</v>
          </cell>
          <cell r="BE82">
            <v>1014703</v>
          </cell>
          <cell r="BF82">
            <v>1014703</v>
          </cell>
          <cell r="BG82">
            <v>0</v>
          </cell>
          <cell r="BH82">
            <v>1014703</v>
          </cell>
          <cell r="BI82">
            <v>872445</v>
          </cell>
          <cell r="BJ82">
            <v>872445</v>
          </cell>
          <cell r="BK82">
            <v>3744.3991416309013</v>
          </cell>
          <cell r="BL82">
            <v>3711.6602316602316</v>
          </cell>
          <cell r="BM82">
            <v>8.8205568202091526E-3</v>
          </cell>
          <cell r="BN82">
            <v>0</v>
          </cell>
          <cell r="BO82">
            <v>0</v>
          </cell>
          <cell r="BP82">
            <v>1014703</v>
          </cell>
          <cell r="BQ82">
            <v>4265</v>
          </cell>
          <cell r="BR82" t="str">
            <v>Y</v>
          </cell>
          <cell r="BS82">
            <v>4354.9484978540777</v>
          </cell>
          <cell r="BT82">
            <v>2.2067910871914842E-2</v>
          </cell>
          <cell r="BU82">
            <v>-8463.5550865294736</v>
          </cell>
          <cell r="BV82">
            <v>1006239.4449134705</v>
          </cell>
          <cell r="BW82">
            <v>0</v>
          </cell>
          <cell r="BX82">
            <v>1006239.4449134705</v>
          </cell>
          <cell r="BY82">
            <v>20958</v>
          </cell>
          <cell r="BZ82">
            <v>985281.44491347054</v>
          </cell>
        </row>
        <row r="83">
          <cell r="C83">
            <v>9253005</v>
          </cell>
          <cell r="D83" t="str">
            <v>Baston CE Primary School</v>
          </cell>
          <cell r="E83">
            <v>181</v>
          </cell>
          <cell r="F83">
            <v>181</v>
          </cell>
          <cell r="G83">
            <v>0</v>
          </cell>
          <cell r="H83">
            <v>582277</v>
          </cell>
          <cell r="I83">
            <v>0</v>
          </cell>
          <cell r="J83">
            <v>0</v>
          </cell>
          <cell r="K83">
            <v>7050.0000000000018</v>
          </cell>
          <cell r="L83">
            <v>0</v>
          </cell>
          <cell r="M83">
            <v>10620</v>
          </cell>
          <cell r="N83">
            <v>0</v>
          </cell>
          <cell r="O83">
            <v>659.99999999999943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1302.7388535031835</v>
          </cell>
          <cell r="AB83">
            <v>0</v>
          </cell>
          <cell r="AC83">
            <v>0</v>
          </cell>
          <cell r="AD83">
            <v>39542.466666666667</v>
          </cell>
          <cell r="AE83">
            <v>0</v>
          </cell>
          <cell r="AF83">
            <v>0</v>
          </cell>
          <cell r="AG83">
            <v>0</v>
          </cell>
          <cell r="AH83">
            <v>121300</v>
          </cell>
          <cell r="AI83">
            <v>0</v>
          </cell>
          <cell r="AJ83">
            <v>0</v>
          </cell>
          <cell r="AK83">
            <v>0</v>
          </cell>
          <cell r="AL83">
            <v>17215.5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582277</v>
          </cell>
          <cell r="AV83">
            <v>59175.205520169853</v>
          </cell>
          <cell r="AW83">
            <v>138515.5</v>
          </cell>
          <cell r="AX83">
            <v>71004.876900000003</v>
          </cell>
          <cell r="AY83">
            <v>779967.70552016981</v>
          </cell>
          <cell r="AZ83">
            <v>762752.20552016981</v>
          </cell>
          <cell r="BA83">
            <v>4265</v>
          </cell>
          <cell r="BB83">
            <v>771965</v>
          </cell>
          <cell r="BC83">
            <v>9212.7944798301905</v>
          </cell>
          <cell r="BD83">
            <v>0</v>
          </cell>
          <cell r="BE83">
            <v>789180.5</v>
          </cell>
          <cell r="BF83">
            <v>789180.5</v>
          </cell>
          <cell r="BG83">
            <v>0</v>
          </cell>
          <cell r="BH83">
            <v>789180.5</v>
          </cell>
          <cell r="BI83">
            <v>650665</v>
          </cell>
          <cell r="BJ83">
            <v>650665</v>
          </cell>
          <cell r="BK83">
            <v>3594.8342541436464</v>
          </cell>
          <cell r="BL83">
            <v>3534.7872340425533</v>
          </cell>
          <cell r="BM83">
            <v>1.6987449632836986E-2</v>
          </cell>
          <cell r="BN83">
            <v>0</v>
          </cell>
          <cell r="BO83">
            <v>0</v>
          </cell>
          <cell r="BP83">
            <v>789180.5</v>
          </cell>
          <cell r="BQ83">
            <v>4265</v>
          </cell>
          <cell r="BR83" t="str">
            <v>Y</v>
          </cell>
          <cell r="BS83">
            <v>4360.1132596685084</v>
          </cell>
          <cell r="BT83">
            <v>2.0728072739280901E-2</v>
          </cell>
          <cell r="BU83">
            <v>-6574.6930071323377</v>
          </cell>
          <cell r="BV83">
            <v>782605.80699286761</v>
          </cell>
          <cell r="BW83">
            <v>0</v>
          </cell>
          <cell r="BX83">
            <v>782605.80699286761</v>
          </cell>
          <cell r="BY83">
            <v>17215.5</v>
          </cell>
          <cell r="BZ83">
            <v>765390.30699286761</v>
          </cell>
        </row>
        <row r="84">
          <cell r="C84">
            <v>9253007</v>
          </cell>
          <cell r="D84" t="str">
            <v>The Billinghay Church of England Primary School</v>
          </cell>
          <cell r="E84">
            <v>158</v>
          </cell>
          <cell r="F84">
            <v>158</v>
          </cell>
          <cell r="G84">
            <v>0</v>
          </cell>
          <cell r="H84">
            <v>508286</v>
          </cell>
          <cell r="I84">
            <v>0</v>
          </cell>
          <cell r="J84">
            <v>0</v>
          </cell>
          <cell r="K84">
            <v>21619.999999999989</v>
          </cell>
          <cell r="L84">
            <v>0</v>
          </cell>
          <cell r="M84">
            <v>27730.000000000025</v>
          </cell>
          <cell r="N84">
            <v>0</v>
          </cell>
          <cell r="O84">
            <v>5279.9999999999936</v>
          </cell>
          <cell r="P84">
            <v>32939.999999999993</v>
          </cell>
          <cell r="Q84">
            <v>419.99999999999983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1384.0310077519337</v>
          </cell>
          <cell r="AB84">
            <v>0</v>
          </cell>
          <cell r="AC84">
            <v>0</v>
          </cell>
          <cell r="AD84">
            <v>66952.5</v>
          </cell>
          <cell r="AE84">
            <v>0</v>
          </cell>
          <cell r="AF84">
            <v>3255.9999999999955</v>
          </cell>
          <cell r="AG84">
            <v>0</v>
          </cell>
          <cell r="AH84">
            <v>121300</v>
          </cell>
          <cell r="AI84">
            <v>0</v>
          </cell>
          <cell r="AJ84">
            <v>0</v>
          </cell>
          <cell r="AK84">
            <v>0</v>
          </cell>
          <cell r="AL84">
            <v>14845.25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508286</v>
          </cell>
          <cell r="AV84">
            <v>159582.53100775194</v>
          </cell>
          <cell r="AW84">
            <v>136145.25</v>
          </cell>
          <cell r="AX84">
            <v>114551.46426999998</v>
          </cell>
          <cell r="AY84">
            <v>804013.78100775194</v>
          </cell>
          <cell r="AZ84">
            <v>789168.53100775194</v>
          </cell>
          <cell r="BA84">
            <v>4265</v>
          </cell>
          <cell r="BB84">
            <v>673870</v>
          </cell>
          <cell r="BC84">
            <v>0</v>
          </cell>
          <cell r="BD84">
            <v>0</v>
          </cell>
          <cell r="BE84">
            <v>804013.78100775194</v>
          </cell>
          <cell r="BF84">
            <v>804013.78100775194</v>
          </cell>
          <cell r="BG84">
            <v>0</v>
          </cell>
          <cell r="BH84">
            <v>688715.25</v>
          </cell>
          <cell r="BI84">
            <v>552570</v>
          </cell>
          <cell r="BJ84">
            <v>667868.53100775194</v>
          </cell>
          <cell r="BK84">
            <v>4227.0160190364049</v>
          </cell>
          <cell r="BL84">
            <v>4021.4949012987008</v>
          </cell>
          <cell r="BM84">
            <v>5.1105651699653573E-2</v>
          </cell>
          <cell r="BN84">
            <v>0</v>
          </cell>
          <cell r="BO84">
            <v>0</v>
          </cell>
          <cell r="BP84">
            <v>804013.78100775194</v>
          </cell>
          <cell r="BQ84">
            <v>4994.7375380237463</v>
          </cell>
          <cell r="BR84" t="str">
            <v>Y</v>
          </cell>
          <cell r="BS84">
            <v>5088.6948165047588</v>
          </cell>
          <cell r="BT84">
            <v>3.7333156295585868E-2</v>
          </cell>
          <cell r="BU84">
            <v>-5739.2347797066814</v>
          </cell>
          <cell r="BV84">
            <v>798274.54622804525</v>
          </cell>
          <cell r="BW84">
            <v>0</v>
          </cell>
          <cell r="BX84">
            <v>798274.54622804525</v>
          </cell>
          <cell r="BY84">
            <v>14845.25</v>
          </cell>
          <cell r="BZ84">
            <v>783429.29622804525</v>
          </cell>
        </row>
        <row r="85">
          <cell r="C85">
            <v>9253015</v>
          </cell>
          <cell r="D85" t="str">
            <v>Coleby Church of England (Controlled) Primary School</v>
          </cell>
          <cell r="E85">
            <v>59</v>
          </cell>
          <cell r="F85">
            <v>59</v>
          </cell>
          <cell r="G85">
            <v>0</v>
          </cell>
          <cell r="H85">
            <v>189803</v>
          </cell>
          <cell r="I85">
            <v>0</v>
          </cell>
          <cell r="J85">
            <v>0</v>
          </cell>
          <cell r="K85">
            <v>6109.9999999999873</v>
          </cell>
          <cell r="L85">
            <v>0</v>
          </cell>
          <cell r="M85">
            <v>8849.9999999999909</v>
          </cell>
          <cell r="N85">
            <v>0</v>
          </cell>
          <cell r="O85">
            <v>0</v>
          </cell>
          <cell r="P85">
            <v>809.99999999999932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25288.62068965517</v>
          </cell>
          <cell r="AE85">
            <v>0</v>
          </cell>
          <cell r="AF85">
            <v>5050.5000000000036</v>
          </cell>
          <cell r="AG85">
            <v>0</v>
          </cell>
          <cell r="AH85">
            <v>121300</v>
          </cell>
          <cell r="AI85">
            <v>55000</v>
          </cell>
          <cell r="AJ85">
            <v>0</v>
          </cell>
          <cell r="AK85">
            <v>0</v>
          </cell>
          <cell r="AL85">
            <v>7859.25</v>
          </cell>
          <cell r="AM85">
            <v>0</v>
          </cell>
          <cell r="AN85">
            <v>0</v>
          </cell>
          <cell r="AO85">
            <v>0</v>
          </cell>
          <cell r="AP85">
            <v>6524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189803</v>
          </cell>
          <cell r="AV85">
            <v>46109.120689655145</v>
          </cell>
          <cell r="AW85">
            <v>190683.25</v>
          </cell>
          <cell r="AX85">
            <v>40897.735959999998</v>
          </cell>
          <cell r="AY85">
            <v>426595.37068965513</v>
          </cell>
          <cell r="AZ85">
            <v>412212.12068965513</v>
          </cell>
          <cell r="BA85">
            <v>4265</v>
          </cell>
          <cell r="BB85">
            <v>251635</v>
          </cell>
          <cell r="BC85">
            <v>0</v>
          </cell>
          <cell r="BD85">
            <v>0</v>
          </cell>
          <cell r="BE85">
            <v>426595.37068965513</v>
          </cell>
          <cell r="BF85">
            <v>426595.37068965519</v>
          </cell>
          <cell r="BG85">
            <v>0</v>
          </cell>
          <cell r="BH85">
            <v>266018.25</v>
          </cell>
          <cell r="BI85">
            <v>75335</v>
          </cell>
          <cell r="BJ85">
            <v>235912.12068965513</v>
          </cell>
          <cell r="BK85">
            <v>3998.5105201636461</v>
          </cell>
          <cell r="BL85">
            <v>2586.2845744680849</v>
          </cell>
          <cell r="BM85">
            <v>0.5460442983100614</v>
          </cell>
          <cell r="BN85">
            <v>0</v>
          </cell>
          <cell r="BO85">
            <v>0</v>
          </cell>
          <cell r="BP85">
            <v>426595.37068965513</v>
          </cell>
          <cell r="BQ85">
            <v>6986.6461133839848</v>
          </cell>
          <cell r="BR85" t="str">
            <v>Y</v>
          </cell>
          <cell r="BS85">
            <v>7230.4300116890699</v>
          </cell>
          <cell r="BT85">
            <v>8.9148338958105811E-2</v>
          </cell>
          <cell r="BU85">
            <v>-2143.1319747005959</v>
          </cell>
          <cell r="BV85">
            <v>424452.23871495452</v>
          </cell>
          <cell r="BW85">
            <v>0</v>
          </cell>
          <cell r="BX85">
            <v>424452.23871495452</v>
          </cell>
          <cell r="BY85">
            <v>7859.25</v>
          </cell>
          <cell r="BZ85">
            <v>416592.98871495452</v>
          </cell>
        </row>
        <row r="86">
          <cell r="C86">
            <v>9253017</v>
          </cell>
          <cell r="D86" t="str">
            <v>Denton CofE School</v>
          </cell>
          <cell r="E86">
            <v>62</v>
          </cell>
          <cell r="F86">
            <v>62</v>
          </cell>
          <cell r="G86">
            <v>0</v>
          </cell>
          <cell r="H86">
            <v>199454</v>
          </cell>
          <cell r="I86">
            <v>0</v>
          </cell>
          <cell r="J86">
            <v>0</v>
          </cell>
          <cell r="K86">
            <v>3290.0000000000114</v>
          </cell>
          <cell r="L86">
            <v>0</v>
          </cell>
          <cell r="M86">
            <v>5310.0000000000127</v>
          </cell>
          <cell r="N86">
            <v>0</v>
          </cell>
          <cell r="O86">
            <v>880.00000000000057</v>
          </cell>
          <cell r="P86">
            <v>539.99999999999943</v>
          </cell>
          <cell r="Q86">
            <v>1259.9999999999986</v>
          </cell>
          <cell r="R86">
            <v>919.99999999999898</v>
          </cell>
          <cell r="S86">
            <v>489.99999999999943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23793.962264150941</v>
          </cell>
          <cell r="AE86">
            <v>0</v>
          </cell>
          <cell r="AF86">
            <v>0</v>
          </cell>
          <cell r="AG86">
            <v>0</v>
          </cell>
          <cell r="AH86">
            <v>121300</v>
          </cell>
          <cell r="AI86">
            <v>55000</v>
          </cell>
          <cell r="AJ86">
            <v>0</v>
          </cell>
          <cell r="AK86">
            <v>0</v>
          </cell>
          <cell r="AL86">
            <v>3642.7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199454</v>
          </cell>
          <cell r="AV86">
            <v>36483.962264150963</v>
          </cell>
          <cell r="AW86">
            <v>179942.7</v>
          </cell>
          <cell r="AX86">
            <v>41385.296487547166</v>
          </cell>
          <cell r="AY86">
            <v>415880.66226415097</v>
          </cell>
          <cell r="AZ86">
            <v>412237.96226415096</v>
          </cell>
          <cell r="BA86">
            <v>4265</v>
          </cell>
          <cell r="BB86">
            <v>264430</v>
          </cell>
          <cell r="BC86">
            <v>0</v>
          </cell>
          <cell r="BD86">
            <v>0</v>
          </cell>
          <cell r="BE86">
            <v>415880.66226415097</v>
          </cell>
          <cell r="BF86">
            <v>415880.66226415092</v>
          </cell>
          <cell r="BG86">
            <v>0</v>
          </cell>
          <cell r="BH86">
            <v>268072.7</v>
          </cell>
          <cell r="BI86">
            <v>88130.000000000015</v>
          </cell>
          <cell r="BJ86">
            <v>235937.96226415096</v>
          </cell>
          <cell r="BK86">
            <v>3805.4510042604993</v>
          </cell>
          <cell r="BL86">
            <v>3440.3129268656712</v>
          </cell>
          <cell r="BM86">
            <v>0.10613513513362009</v>
          </cell>
          <cell r="BN86">
            <v>0</v>
          </cell>
          <cell r="BO86">
            <v>0</v>
          </cell>
          <cell r="BP86">
            <v>415880.66226415097</v>
          </cell>
          <cell r="BQ86">
            <v>6648.9993913572735</v>
          </cell>
          <cell r="BR86" t="str">
            <v>Y</v>
          </cell>
          <cell r="BS86">
            <v>6707.7526171637255</v>
          </cell>
          <cell r="BT86">
            <v>9.496006996602957E-2</v>
          </cell>
          <cell r="BU86">
            <v>-2252.104786973508</v>
          </cell>
          <cell r="BV86">
            <v>413628.55747717747</v>
          </cell>
          <cell r="BW86">
            <v>0</v>
          </cell>
          <cell r="BX86">
            <v>413628.55747717747</v>
          </cell>
          <cell r="BY86">
            <v>3642.7</v>
          </cell>
          <cell r="BZ86">
            <v>409985.85747717746</v>
          </cell>
        </row>
        <row r="87">
          <cell r="C87">
            <v>9253018</v>
          </cell>
          <cell r="D87" t="str">
            <v>Digby Church of England School</v>
          </cell>
          <cell r="E87">
            <v>58</v>
          </cell>
          <cell r="F87">
            <v>58</v>
          </cell>
          <cell r="G87">
            <v>0</v>
          </cell>
          <cell r="H87">
            <v>186586</v>
          </cell>
          <cell r="I87">
            <v>0</v>
          </cell>
          <cell r="J87">
            <v>0</v>
          </cell>
          <cell r="K87">
            <v>5169.9999999999973</v>
          </cell>
          <cell r="L87">
            <v>0</v>
          </cell>
          <cell r="M87">
            <v>7080.0000000000027</v>
          </cell>
          <cell r="N87">
            <v>0</v>
          </cell>
          <cell r="O87">
            <v>440.00000000000057</v>
          </cell>
          <cell r="P87">
            <v>269.99999999999955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11565.882352941178</v>
          </cell>
          <cell r="AE87">
            <v>0</v>
          </cell>
          <cell r="AF87">
            <v>3256.0000000000114</v>
          </cell>
          <cell r="AG87">
            <v>0</v>
          </cell>
          <cell r="AH87">
            <v>121300</v>
          </cell>
          <cell r="AI87">
            <v>55000</v>
          </cell>
          <cell r="AJ87">
            <v>0</v>
          </cell>
          <cell r="AK87">
            <v>0</v>
          </cell>
          <cell r="AL87">
            <v>8112.39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186586</v>
          </cell>
          <cell r="AV87">
            <v>27781.882352941189</v>
          </cell>
          <cell r="AW87">
            <v>184412.39</v>
          </cell>
          <cell r="AX87">
            <v>30599.428814117644</v>
          </cell>
          <cell r="AY87">
            <v>398780.27235294122</v>
          </cell>
          <cell r="AZ87">
            <v>390667.8823529412</v>
          </cell>
          <cell r="BA87">
            <v>4265</v>
          </cell>
          <cell r="BB87">
            <v>247370</v>
          </cell>
          <cell r="BC87">
            <v>0</v>
          </cell>
          <cell r="BD87">
            <v>0</v>
          </cell>
          <cell r="BE87">
            <v>398780.27235294122</v>
          </cell>
          <cell r="BF87">
            <v>398780.27235294122</v>
          </cell>
          <cell r="BG87">
            <v>0</v>
          </cell>
          <cell r="BH87">
            <v>255482.39</v>
          </cell>
          <cell r="BI87">
            <v>71070.000000000015</v>
          </cell>
          <cell r="BJ87">
            <v>214367.8823529412</v>
          </cell>
          <cell r="BK87">
            <v>3695.9979716024345</v>
          </cell>
          <cell r="BL87">
            <v>3343.3143583333335</v>
          </cell>
          <cell r="BM87">
            <v>0.10548921682761424</v>
          </cell>
          <cell r="BN87">
            <v>0</v>
          </cell>
          <cell r="BO87">
            <v>0</v>
          </cell>
          <cell r="BP87">
            <v>398780.27235294122</v>
          </cell>
          <cell r="BQ87">
            <v>6735.653144016228</v>
          </cell>
          <cell r="BR87" t="str">
            <v>Y</v>
          </cell>
          <cell r="BS87">
            <v>6875.5219371196763</v>
          </cell>
          <cell r="BT87">
            <v>7.1478598664227677E-2</v>
          </cell>
          <cell r="BU87">
            <v>-2106.8077039429591</v>
          </cell>
          <cell r="BV87">
            <v>396673.46464899828</v>
          </cell>
          <cell r="BW87">
            <v>0</v>
          </cell>
          <cell r="BX87">
            <v>396673.46464899828</v>
          </cell>
          <cell r="BY87">
            <v>8112.39</v>
          </cell>
          <cell r="BZ87">
            <v>388561.07464899827</v>
          </cell>
        </row>
        <row r="88">
          <cell r="C88">
            <v>9253021</v>
          </cell>
          <cell r="D88" t="str">
            <v>Dunston St Peter's Church of England Primary School</v>
          </cell>
          <cell r="E88">
            <v>70</v>
          </cell>
          <cell r="F88">
            <v>70</v>
          </cell>
          <cell r="G88">
            <v>0</v>
          </cell>
          <cell r="H88">
            <v>225190</v>
          </cell>
          <cell r="I88">
            <v>0</v>
          </cell>
          <cell r="J88">
            <v>0</v>
          </cell>
          <cell r="K88">
            <v>3759.9999999999909</v>
          </cell>
          <cell r="L88">
            <v>0</v>
          </cell>
          <cell r="M88">
            <v>5310.0000000000182</v>
          </cell>
          <cell r="N88">
            <v>0</v>
          </cell>
          <cell r="O88">
            <v>220.0000000000002</v>
          </cell>
          <cell r="P88">
            <v>1890</v>
          </cell>
          <cell r="Q88">
            <v>0</v>
          </cell>
          <cell r="R88">
            <v>0</v>
          </cell>
          <cell r="S88">
            <v>490.00000000000045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19775</v>
          </cell>
          <cell r="AE88">
            <v>0</v>
          </cell>
          <cell r="AF88">
            <v>739.99999999999807</v>
          </cell>
          <cell r="AG88">
            <v>0</v>
          </cell>
          <cell r="AH88">
            <v>121300</v>
          </cell>
          <cell r="AI88">
            <v>20212.500000000007</v>
          </cell>
          <cell r="AJ88">
            <v>0</v>
          </cell>
          <cell r="AK88">
            <v>0</v>
          </cell>
          <cell r="AL88">
            <v>6263.52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225190</v>
          </cell>
          <cell r="AV88">
            <v>32185.000000000004</v>
          </cell>
          <cell r="AW88">
            <v>147776.01999999999</v>
          </cell>
          <cell r="AX88">
            <v>39007.401299999998</v>
          </cell>
          <cell r="AY88">
            <v>405151.02</v>
          </cell>
          <cell r="AZ88">
            <v>398887.5</v>
          </cell>
          <cell r="BA88">
            <v>4265</v>
          </cell>
          <cell r="BB88">
            <v>298550</v>
          </cell>
          <cell r="BC88">
            <v>0</v>
          </cell>
          <cell r="BD88">
            <v>0</v>
          </cell>
          <cell r="BE88">
            <v>405151.02</v>
          </cell>
          <cell r="BF88">
            <v>405151.02</v>
          </cell>
          <cell r="BG88">
            <v>0</v>
          </cell>
          <cell r="BH88">
            <v>304813.52</v>
          </cell>
          <cell r="BI88">
            <v>157037.50000000003</v>
          </cell>
          <cell r="BJ88">
            <v>257375.00000000003</v>
          </cell>
          <cell r="BK88">
            <v>3676.7857142857147</v>
          </cell>
          <cell r="BL88">
            <v>3195.4233379746834</v>
          </cell>
          <cell r="BM88">
            <v>0.15064119066493625</v>
          </cell>
          <cell r="BN88">
            <v>0</v>
          </cell>
          <cell r="BO88">
            <v>0</v>
          </cell>
          <cell r="BP88">
            <v>405151.02</v>
          </cell>
          <cell r="BQ88">
            <v>5698.3928571428569</v>
          </cell>
          <cell r="BR88" t="str">
            <v>Y</v>
          </cell>
          <cell r="BS88">
            <v>5787.8717142857149</v>
          </cell>
          <cell r="BT88">
            <v>0.14249210586081951</v>
          </cell>
          <cell r="BU88">
            <v>-2542.6989530346054</v>
          </cell>
          <cell r="BV88">
            <v>402608.32104696543</v>
          </cell>
          <cell r="BW88">
            <v>0</v>
          </cell>
          <cell r="BX88">
            <v>402608.32104696543</v>
          </cell>
          <cell r="BY88">
            <v>6263.52</v>
          </cell>
          <cell r="BZ88">
            <v>396344.80104696541</v>
          </cell>
        </row>
        <row r="89">
          <cell r="C89">
            <v>9253026</v>
          </cell>
          <cell r="D89" t="str">
            <v>St Anne's Church of England Primary School, Grantham</v>
          </cell>
          <cell r="E89">
            <v>210</v>
          </cell>
          <cell r="F89">
            <v>210</v>
          </cell>
          <cell r="G89">
            <v>0</v>
          </cell>
          <cell r="H89">
            <v>675570</v>
          </cell>
          <cell r="I89">
            <v>0</v>
          </cell>
          <cell r="J89">
            <v>0</v>
          </cell>
          <cell r="K89">
            <v>19740</v>
          </cell>
          <cell r="L89">
            <v>0</v>
          </cell>
          <cell r="M89">
            <v>26549.999999999964</v>
          </cell>
          <cell r="N89">
            <v>0</v>
          </cell>
          <cell r="O89">
            <v>6820.0000000000182</v>
          </cell>
          <cell r="P89">
            <v>5130.0000000000018</v>
          </cell>
          <cell r="Q89">
            <v>2099.9999999999991</v>
          </cell>
          <cell r="R89">
            <v>459.99999999999977</v>
          </cell>
          <cell r="S89">
            <v>5390.0000000000027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15819.99999999996</v>
          </cell>
          <cell r="AB89">
            <v>0</v>
          </cell>
          <cell r="AC89">
            <v>0</v>
          </cell>
          <cell r="AD89">
            <v>59991.573033707864</v>
          </cell>
          <cell r="AE89">
            <v>0</v>
          </cell>
          <cell r="AF89">
            <v>0</v>
          </cell>
          <cell r="AG89">
            <v>0</v>
          </cell>
          <cell r="AH89">
            <v>121300</v>
          </cell>
          <cell r="AI89">
            <v>0</v>
          </cell>
          <cell r="AJ89">
            <v>0</v>
          </cell>
          <cell r="AK89">
            <v>0</v>
          </cell>
          <cell r="AL89">
            <v>17465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675570</v>
          </cell>
          <cell r="AV89">
            <v>142001.5730337078</v>
          </cell>
          <cell r="AW89">
            <v>138765</v>
          </cell>
          <cell r="AX89">
            <v>106149.02991685395</v>
          </cell>
          <cell r="AY89">
            <v>956336.5730337078</v>
          </cell>
          <cell r="AZ89">
            <v>938871.5730337078</v>
          </cell>
          <cell r="BA89">
            <v>4265</v>
          </cell>
          <cell r="BB89">
            <v>895650</v>
          </cell>
          <cell r="BC89">
            <v>0</v>
          </cell>
          <cell r="BD89">
            <v>0</v>
          </cell>
          <cell r="BE89">
            <v>956336.5730337078</v>
          </cell>
          <cell r="BF89">
            <v>956336.57303370791</v>
          </cell>
          <cell r="BG89">
            <v>0</v>
          </cell>
          <cell r="BH89">
            <v>913115</v>
          </cell>
          <cell r="BI89">
            <v>774350</v>
          </cell>
          <cell r="BJ89">
            <v>817571.5730337078</v>
          </cell>
          <cell r="BK89">
            <v>3893.1979668271802</v>
          </cell>
          <cell r="BL89">
            <v>3742.2661976635513</v>
          </cell>
          <cell r="BM89">
            <v>4.0331649645303599E-2</v>
          </cell>
          <cell r="BN89">
            <v>0</v>
          </cell>
          <cell r="BO89">
            <v>0</v>
          </cell>
          <cell r="BP89">
            <v>956336.5730337078</v>
          </cell>
          <cell r="BQ89">
            <v>4470.8170144462274</v>
          </cell>
          <cell r="BR89" t="str">
            <v>Y</v>
          </cell>
          <cell r="BS89">
            <v>4553.9836811128944</v>
          </cell>
          <cell r="BT89">
            <v>3.7188346985884246E-2</v>
          </cell>
          <cell r="BU89">
            <v>-7628.0968591038163</v>
          </cell>
          <cell r="BV89">
            <v>948708.47617460403</v>
          </cell>
          <cell r="BW89">
            <v>0</v>
          </cell>
          <cell r="BX89">
            <v>948708.47617460403</v>
          </cell>
          <cell r="BY89">
            <v>17465</v>
          </cell>
          <cell r="BZ89">
            <v>931243.47617460403</v>
          </cell>
        </row>
        <row r="90">
          <cell r="C90">
            <v>9253029</v>
          </cell>
          <cell r="D90" t="str">
            <v>The Gonerby Hill Foot Church of England Primary School</v>
          </cell>
          <cell r="E90">
            <v>314</v>
          </cell>
          <cell r="F90">
            <v>314</v>
          </cell>
          <cell r="G90">
            <v>0</v>
          </cell>
          <cell r="H90">
            <v>1010138</v>
          </cell>
          <cell r="I90">
            <v>0</v>
          </cell>
          <cell r="J90">
            <v>0</v>
          </cell>
          <cell r="K90">
            <v>33840.000000000029</v>
          </cell>
          <cell r="L90">
            <v>0</v>
          </cell>
          <cell r="M90">
            <v>44249.999999999927</v>
          </cell>
          <cell r="N90">
            <v>0</v>
          </cell>
          <cell r="O90">
            <v>3959.9999999999991</v>
          </cell>
          <cell r="P90">
            <v>3239.9999999999964</v>
          </cell>
          <cell r="Q90">
            <v>2100.0000000000009</v>
          </cell>
          <cell r="R90">
            <v>1379.9999999999991</v>
          </cell>
          <cell r="S90">
            <v>3429.9999999999923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11570.217391304343</v>
          </cell>
          <cell r="AB90">
            <v>0</v>
          </cell>
          <cell r="AC90">
            <v>0</v>
          </cell>
          <cell r="AD90">
            <v>88336.929460580926</v>
          </cell>
          <cell r="AE90">
            <v>0</v>
          </cell>
          <cell r="AF90">
            <v>148.0000000000048</v>
          </cell>
          <cell r="AG90">
            <v>0</v>
          </cell>
          <cell r="AH90">
            <v>121300</v>
          </cell>
          <cell r="AI90">
            <v>0</v>
          </cell>
          <cell r="AJ90">
            <v>0</v>
          </cell>
          <cell r="AK90">
            <v>0</v>
          </cell>
          <cell r="AL90">
            <v>33024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1010138</v>
          </cell>
          <cell r="AV90">
            <v>192255.14685188519</v>
          </cell>
          <cell r="AW90">
            <v>154324</v>
          </cell>
          <cell r="AX90">
            <v>144170.37835087138</v>
          </cell>
          <cell r="AY90">
            <v>1356717.1468518851</v>
          </cell>
          <cell r="AZ90">
            <v>1323693.1468518851</v>
          </cell>
          <cell r="BA90">
            <v>4265</v>
          </cell>
          <cell r="BB90">
            <v>1339210</v>
          </cell>
          <cell r="BC90">
            <v>15516.853148114868</v>
          </cell>
          <cell r="BD90">
            <v>0</v>
          </cell>
          <cell r="BE90">
            <v>1372234</v>
          </cell>
          <cell r="BF90">
            <v>1372234.0000000002</v>
          </cell>
          <cell r="BG90">
            <v>0</v>
          </cell>
          <cell r="BH90">
            <v>1372234</v>
          </cell>
          <cell r="BI90">
            <v>1217910</v>
          </cell>
          <cell r="BJ90">
            <v>1217910</v>
          </cell>
          <cell r="BK90">
            <v>3878.6942675159235</v>
          </cell>
          <cell r="BL90">
            <v>3793.6942675159235</v>
          </cell>
          <cell r="BM90">
            <v>2.2405600980507381E-2</v>
          </cell>
          <cell r="BN90">
            <v>0</v>
          </cell>
          <cell r="BO90">
            <v>0</v>
          </cell>
          <cell r="BP90">
            <v>1372234</v>
          </cell>
          <cell r="BQ90">
            <v>4265</v>
          </cell>
          <cell r="BR90" t="str">
            <v>Y</v>
          </cell>
          <cell r="BS90">
            <v>4370.1719745222927</v>
          </cell>
          <cell r="BT90">
            <v>1.9835843346631465E-2</v>
          </cell>
          <cell r="BU90">
            <v>-11405.821017898088</v>
          </cell>
          <cell r="BV90">
            <v>1360828.1789821018</v>
          </cell>
          <cell r="BW90">
            <v>0</v>
          </cell>
          <cell r="BX90">
            <v>1360828.1789821018</v>
          </cell>
          <cell r="BY90">
            <v>33024</v>
          </cell>
          <cell r="BZ90">
            <v>1327804.1789821018</v>
          </cell>
        </row>
        <row r="91">
          <cell r="C91">
            <v>9253031</v>
          </cell>
          <cell r="D91" t="str">
            <v>The Harlaxton Church of England Primary School</v>
          </cell>
          <cell r="E91">
            <v>195</v>
          </cell>
          <cell r="F91">
            <v>195</v>
          </cell>
          <cell r="G91">
            <v>0</v>
          </cell>
          <cell r="H91">
            <v>627315</v>
          </cell>
          <cell r="I91">
            <v>0</v>
          </cell>
          <cell r="J91">
            <v>0</v>
          </cell>
          <cell r="K91">
            <v>15039.999999999989</v>
          </cell>
          <cell r="L91">
            <v>0</v>
          </cell>
          <cell r="M91">
            <v>20649.999999999942</v>
          </cell>
          <cell r="N91">
            <v>0</v>
          </cell>
          <cell r="O91">
            <v>5279.9999999999973</v>
          </cell>
          <cell r="P91">
            <v>1620.0000000000014</v>
          </cell>
          <cell r="Q91">
            <v>2940.0000000000005</v>
          </cell>
          <cell r="R91">
            <v>920.00000000000387</v>
          </cell>
          <cell r="S91">
            <v>9800.0000000000418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1303.8461538461518</v>
          </cell>
          <cell r="AB91">
            <v>0</v>
          </cell>
          <cell r="AC91">
            <v>0</v>
          </cell>
          <cell r="AD91">
            <v>59848.148148148146</v>
          </cell>
          <cell r="AE91">
            <v>0</v>
          </cell>
          <cell r="AF91">
            <v>11377.499999999985</v>
          </cell>
          <cell r="AG91">
            <v>0</v>
          </cell>
          <cell r="AH91">
            <v>121300</v>
          </cell>
          <cell r="AI91">
            <v>0</v>
          </cell>
          <cell r="AJ91">
            <v>0</v>
          </cell>
          <cell r="AK91">
            <v>0</v>
          </cell>
          <cell r="AL91">
            <v>19710.5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627315</v>
          </cell>
          <cell r="AV91">
            <v>128779.49430199426</v>
          </cell>
          <cell r="AW91">
            <v>141010.5</v>
          </cell>
          <cell r="AX91">
            <v>102439.65080000002</v>
          </cell>
          <cell r="AY91">
            <v>897104.99430199421</v>
          </cell>
          <cell r="AZ91">
            <v>877394.49430199421</v>
          </cell>
          <cell r="BA91">
            <v>4265</v>
          </cell>
          <cell r="BB91">
            <v>831675</v>
          </cell>
          <cell r="BC91">
            <v>0</v>
          </cell>
          <cell r="BD91">
            <v>0</v>
          </cell>
          <cell r="BE91">
            <v>897104.99430199421</v>
          </cell>
          <cell r="BF91">
            <v>897104.99430199433</v>
          </cell>
          <cell r="BG91">
            <v>0</v>
          </cell>
          <cell r="BH91">
            <v>851385.5</v>
          </cell>
          <cell r="BI91">
            <v>710375</v>
          </cell>
          <cell r="BJ91">
            <v>756094.49430199421</v>
          </cell>
          <cell r="BK91">
            <v>3877.40766308715</v>
          </cell>
          <cell r="BL91">
            <v>3696.100411282051</v>
          </cell>
          <cell r="BM91">
            <v>4.9053659703527833E-2</v>
          </cell>
          <cell r="BN91">
            <v>0</v>
          </cell>
          <cell r="BO91">
            <v>0</v>
          </cell>
          <cell r="BP91">
            <v>897104.99430199421</v>
          </cell>
          <cell r="BQ91">
            <v>4499.4589451384318</v>
          </cell>
          <cell r="BR91" t="str">
            <v>Y</v>
          </cell>
          <cell r="BS91">
            <v>4600.5384323179187</v>
          </cell>
          <cell r="BT91">
            <v>4.1026876485800612E-2</v>
          </cell>
          <cell r="BU91">
            <v>-7083.2327977392588</v>
          </cell>
          <cell r="BV91">
            <v>890021.761504255</v>
          </cell>
          <cell r="BW91">
            <v>0</v>
          </cell>
          <cell r="BX91">
            <v>890021.761504255</v>
          </cell>
          <cell r="BY91">
            <v>19710.5</v>
          </cell>
          <cell r="BZ91">
            <v>870311.261504255</v>
          </cell>
        </row>
        <row r="92">
          <cell r="C92">
            <v>9253033</v>
          </cell>
          <cell r="D92" t="str">
            <v>Heckington St Andrew's Church of England School</v>
          </cell>
          <cell r="E92">
            <v>170</v>
          </cell>
          <cell r="F92">
            <v>170</v>
          </cell>
          <cell r="G92">
            <v>0</v>
          </cell>
          <cell r="H92">
            <v>546890</v>
          </cell>
          <cell r="I92">
            <v>0</v>
          </cell>
          <cell r="J92">
            <v>0</v>
          </cell>
          <cell r="K92">
            <v>16449.99999999996</v>
          </cell>
          <cell r="L92">
            <v>0</v>
          </cell>
          <cell r="M92">
            <v>23600.000000000018</v>
          </cell>
          <cell r="N92">
            <v>0</v>
          </cell>
          <cell r="O92">
            <v>7920.0000000000018</v>
          </cell>
          <cell r="P92">
            <v>269.99999999999994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1297.9729729729718</v>
          </cell>
          <cell r="AB92">
            <v>0</v>
          </cell>
          <cell r="AC92">
            <v>0</v>
          </cell>
          <cell r="AD92">
            <v>63077.611940298513</v>
          </cell>
          <cell r="AE92">
            <v>0</v>
          </cell>
          <cell r="AF92">
            <v>740.00000000000352</v>
          </cell>
          <cell r="AG92">
            <v>0</v>
          </cell>
          <cell r="AH92">
            <v>121300</v>
          </cell>
          <cell r="AI92">
            <v>0</v>
          </cell>
          <cell r="AJ92">
            <v>0</v>
          </cell>
          <cell r="AK92">
            <v>0</v>
          </cell>
          <cell r="AL92">
            <v>18587.75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546890</v>
          </cell>
          <cell r="AV92">
            <v>113355.58491327146</v>
          </cell>
          <cell r="AW92">
            <v>139887.75</v>
          </cell>
          <cell r="AX92">
            <v>93756.833934328359</v>
          </cell>
          <cell r="AY92">
            <v>800133.33491327148</v>
          </cell>
          <cell r="AZ92">
            <v>781545.58491327148</v>
          </cell>
          <cell r="BA92">
            <v>4265</v>
          </cell>
          <cell r="BB92">
            <v>725050</v>
          </cell>
          <cell r="BC92">
            <v>0</v>
          </cell>
          <cell r="BD92">
            <v>0</v>
          </cell>
          <cell r="BE92">
            <v>800133.33491327148</v>
          </cell>
          <cell r="BF92">
            <v>800133.33491327148</v>
          </cell>
          <cell r="BG92">
            <v>0</v>
          </cell>
          <cell r="BH92">
            <v>743637.75</v>
          </cell>
          <cell r="BI92">
            <v>603750</v>
          </cell>
          <cell r="BJ92">
            <v>660245.58491327148</v>
          </cell>
          <cell r="BK92">
            <v>3883.7975583133616</v>
          </cell>
          <cell r="BL92">
            <v>3702.6695578651688</v>
          </cell>
          <cell r="BM92">
            <v>4.8918219035625994E-2</v>
          </cell>
          <cell r="BN92">
            <v>0</v>
          </cell>
          <cell r="BO92">
            <v>0</v>
          </cell>
          <cell r="BP92">
            <v>800133.33491327148</v>
          </cell>
          <cell r="BQ92">
            <v>4597.3269700780675</v>
          </cell>
          <cell r="BR92" t="str">
            <v>Y</v>
          </cell>
          <cell r="BS92">
            <v>4706.6666759604204</v>
          </cell>
          <cell r="BT92">
            <v>4.8592663689395854E-2</v>
          </cell>
          <cell r="BU92">
            <v>-6175.1260287983278</v>
          </cell>
          <cell r="BV92">
            <v>793958.20888447319</v>
          </cell>
          <cell r="BW92">
            <v>0</v>
          </cell>
          <cell r="BX92">
            <v>793958.20888447319</v>
          </cell>
          <cell r="BY92">
            <v>18587.75</v>
          </cell>
          <cell r="BZ92">
            <v>775370.45888447319</v>
          </cell>
        </row>
        <row r="93">
          <cell r="C93">
            <v>9253037</v>
          </cell>
          <cell r="D93" t="str">
            <v>The Leasingham St Andrew's Church of England Primary School</v>
          </cell>
          <cell r="E93">
            <v>206</v>
          </cell>
          <cell r="F93">
            <v>206</v>
          </cell>
          <cell r="G93">
            <v>0</v>
          </cell>
          <cell r="H93">
            <v>662702</v>
          </cell>
          <cell r="I93">
            <v>0</v>
          </cell>
          <cell r="J93">
            <v>0</v>
          </cell>
          <cell r="K93">
            <v>19739.999999999993</v>
          </cell>
          <cell r="L93">
            <v>0</v>
          </cell>
          <cell r="M93">
            <v>27139.999999999949</v>
          </cell>
          <cell r="N93">
            <v>0</v>
          </cell>
          <cell r="O93">
            <v>2639.9999999999991</v>
          </cell>
          <cell r="P93">
            <v>540</v>
          </cell>
          <cell r="Q93">
            <v>7140</v>
          </cell>
          <cell r="R93">
            <v>1379.9999999999995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661.30681818181802</v>
          </cell>
          <cell r="AB93">
            <v>0</v>
          </cell>
          <cell r="AC93">
            <v>0</v>
          </cell>
          <cell r="AD93">
            <v>34032.163742690056</v>
          </cell>
          <cell r="AE93">
            <v>0</v>
          </cell>
          <cell r="AF93">
            <v>592.0000000000083</v>
          </cell>
          <cell r="AG93">
            <v>0</v>
          </cell>
          <cell r="AH93">
            <v>121300</v>
          </cell>
          <cell r="AI93">
            <v>0</v>
          </cell>
          <cell r="AJ93">
            <v>0</v>
          </cell>
          <cell r="AK93">
            <v>0</v>
          </cell>
          <cell r="AL93">
            <v>15344.25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662702</v>
          </cell>
          <cell r="AV93">
            <v>93865.470560871836</v>
          </cell>
          <cell r="AW93">
            <v>136644.25</v>
          </cell>
          <cell r="AX93">
            <v>82282.582429473652</v>
          </cell>
          <cell r="AY93">
            <v>893211.72056087188</v>
          </cell>
          <cell r="AZ93">
            <v>877867.47056087188</v>
          </cell>
          <cell r="BA93">
            <v>4265</v>
          </cell>
          <cell r="BB93">
            <v>878590</v>
          </cell>
          <cell r="BC93">
            <v>722.52943912812043</v>
          </cell>
          <cell r="BD93">
            <v>0</v>
          </cell>
          <cell r="BE93">
            <v>893934.25</v>
          </cell>
          <cell r="BF93">
            <v>893934.24999999988</v>
          </cell>
          <cell r="BG93">
            <v>0</v>
          </cell>
          <cell r="BH93">
            <v>893934.25</v>
          </cell>
          <cell r="BI93">
            <v>757290</v>
          </cell>
          <cell r="BJ93">
            <v>757290</v>
          </cell>
          <cell r="BK93">
            <v>3676.1650485436894</v>
          </cell>
          <cell r="BL93">
            <v>3585.3921568627452</v>
          </cell>
          <cell r="BM93">
            <v>2.5317423508945093E-2</v>
          </cell>
          <cell r="BN93">
            <v>0</v>
          </cell>
          <cell r="BO93">
            <v>0</v>
          </cell>
          <cell r="BP93">
            <v>893934.25</v>
          </cell>
          <cell r="BQ93">
            <v>4265</v>
          </cell>
          <cell r="BR93" t="str">
            <v>Y</v>
          </cell>
          <cell r="BS93">
            <v>4339.4866504854372</v>
          </cell>
          <cell r="BT93">
            <v>1.9803864401775728E-2</v>
          </cell>
          <cell r="BU93">
            <v>-7482.7997760732678</v>
          </cell>
          <cell r="BV93">
            <v>886451.45022392669</v>
          </cell>
          <cell r="BW93">
            <v>0</v>
          </cell>
          <cell r="BX93">
            <v>886451.45022392669</v>
          </cell>
          <cell r="BY93">
            <v>15344.25</v>
          </cell>
          <cell r="BZ93">
            <v>871107.20022392669</v>
          </cell>
        </row>
        <row r="94">
          <cell r="C94">
            <v>9253041</v>
          </cell>
          <cell r="D94" t="str">
            <v>Mrs Mary King's CofE (Controlled) Primary School</v>
          </cell>
          <cell r="E94">
            <v>100</v>
          </cell>
          <cell r="F94">
            <v>100</v>
          </cell>
          <cell r="G94">
            <v>0</v>
          </cell>
          <cell r="H94">
            <v>321700</v>
          </cell>
          <cell r="I94">
            <v>0</v>
          </cell>
          <cell r="J94">
            <v>0</v>
          </cell>
          <cell r="K94">
            <v>10810</v>
          </cell>
          <cell r="L94">
            <v>0</v>
          </cell>
          <cell r="M94">
            <v>15340</v>
          </cell>
          <cell r="N94">
            <v>0</v>
          </cell>
          <cell r="O94">
            <v>880</v>
          </cell>
          <cell r="P94">
            <v>1890.0000000000002</v>
          </cell>
          <cell r="Q94">
            <v>420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41898.876404494382</v>
          </cell>
          <cell r="AE94">
            <v>0</v>
          </cell>
          <cell r="AF94">
            <v>925.0000000000008</v>
          </cell>
          <cell r="AG94">
            <v>0</v>
          </cell>
          <cell r="AH94">
            <v>121300</v>
          </cell>
          <cell r="AI94">
            <v>36568.758344459275</v>
          </cell>
          <cell r="AJ94">
            <v>0</v>
          </cell>
          <cell r="AK94">
            <v>0</v>
          </cell>
          <cell r="AL94">
            <v>10079.799999999999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321700</v>
          </cell>
          <cell r="AV94">
            <v>72163.876404494382</v>
          </cell>
          <cell r="AW94">
            <v>167948.55834445928</v>
          </cell>
          <cell r="AX94">
            <v>62366.958202247188</v>
          </cell>
          <cell r="AY94">
            <v>561812.43474895367</v>
          </cell>
          <cell r="AZ94">
            <v>551732.63474895363</v>
          </cell>
          <cell r="BA94">
            <v>4265</v>
          </cell>
          <cell r="BB94">
            <v>426500</v>
          </cell>
          <cell r="BC94">
            <v>0</v>
          </cell>
          <cell r="BD94">
            <v>0</v>
          </cell>
          <cell r="BE94">
            <v>561812.43474895367</v>
          </cell>
          <cell r="BF94">
            <v>561812.43474895367</v>
          </cell>
          <cell r="BG94">
            <v>0</v>
          </cell>
          <cell r="BH94">
            <v>436579.8</v>
          </cell>
          <cell r="BI94">
            <v>268631.24165554071</v>
          </cell>
          <cell r="BJ94">
            <v>393863.8764044944</v>
          </cell>
          <cell r="BK94">
            <v>3938.6387640449439</v>
          </cell>
          <cell r="BL94">
            <v>3697.0460609952156</v>
          </cell>
          <cell r="BM94">
            <v>6.5347496099275912E-2</v>
          </cell>
          <cell r="BN94">
            <v>0</v>
          </cell>
          <cell r="BO94">
            <v>0</v>
          </cell>
          <cell r="BP94">
            <v>561812.43474895367</v>
          </cell>
          <cell r="BQ94">
            <v>5517.3263474895366</v>
          </cell>
          <cell r="BR94" t="str">
            <v>Y</v>
          </cell>
          <cell r="BS94">
            <v>5618.1243474895364</v>
          </cell>
          <cell r="BT94">
            <v>3.1509008602361721E-2</v>
          </cell>
          <cell r="BU94">
            <v>-3632.4270757637223</v>
          </cell>
          <cell r="BV94">
            <v>558180.00767318998</v>
          </cell>
          <cell r="BW94">
            <v>0</v>
          </cell>
          <cell r="BX94">
            <v>558180.00767318998</v>
          </cell>
          <cell r="BY94">
            <v>10079.799999999999</v>
          </cell>
          <cell r="BZ94">
            <v>548100.20767318993</v>
          </cell>
        </row>
        <row r="95">
          <cell r="C95">
            <v>9253045</v>
          </cell>
          <cell r="D95" t="str">
            <v>Navenby Church of England Primary School</v>
          </cell>
          <cell r="E95">
            <v>195</v>
          </cell>
          <cell r="F95">
            <v>195</v>
          </cell>
          <cell r="G95">
            <v>0</v>
          </cell>
          <cell r="H95">
            <v>627315</v>
          </cell>
          <cell r="I95">
            <v>0</v>
          </cell>
          <cell r="J95">
            <v>0</v>
          </cell>
          <cell r="K95">
            <v>12689.999999999958</v>
          </cell>
          <cell r="L95">
            <v>0</v>
          </cell>
          <cell r="M95">
            <v>16520.000000000047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663.70481927710853</v>
          </cell>
          <cell r="AB95">
            <v>0</v>
          </cell>
          <cell r="AC95">
            <v>0</v>
          </cell>
          <cell r="AD95">
            <v>48811.708860759485</v>
          </cell>
          <cell r="AE95">
            <v>0</v>
          </cell>
          <cell r="AF95">
            <v>0</v>
          </cell>
          <cell r="AG95">
            <v>0</v>
          </cell>
          <cell r="AH95">
            <v>121300</v>
          </cell>
          <cell r="AI95">
            <v>0</v>
          </cell>
          <cell r="AJ95">
            <v>0</v>
          </cell>
          <cell r="AK95">
            <v>0</v>
          </cell>
          <cell r="AL95">
            <v>18463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627315</v>
          </cell>
          <cell r="AV95">
            <v>78685.413680036596</v>
          </cell>
          <cell r="AW95">
            <v>139763</v>
          </cell>
          <cell r="AX95">
            <v>81123.776034177208</v>
          </cell>
          <cell r="AY95">
            <v>845763.41368003655</v>
          </cell>
          <cell r="AZ95">
            <v>827300.41368003655</v>
          </cell>
          <cell r="BA95">
            <v>4265</v>
          </cell>
          <cell r="BB95">
            <v>831675</v>
          </cell>
          <cell r="BC95">
            <v>4374.5863199634477</v>
          </cell>
          <cell r="BD95">
            <v>0</v>
          </cell>
          <cell r="BE95">
            <v>850138</v>
          </cell>
          <cell r="BF95">
            <v>850138.00000000012</v>
          </cell>
          <cell r="BG95">
            <v>0</v>
          </cell>
          <cell r="BH95">
            <v>850138</v>
          </cell>
          <cell r="BI95">
            <v>710375</v>
          </cell>
          <cell r="BJ95">
            <v>710375</v>
          </cell>
          <cell r="BK95">
            <v>3642.9487179487178</v>
          </cell>
          <cell r="BL95">
            <v>3564.263959390863</v>
          </cell>
          <cell r="BM95">
            <v>2.2076018907225419E-2</v>
          </cell>
          <cell r="BN95">
            <v>0</v>
          </cell>
          <cell r="BO95">
            <v>0</v>
          </cell>
          <cell r="BP95">
            <v>850138</v>
          </cell>
          <cell r="BQ95">
            <v>4265</v>
          </cell>
          <cell r="BR95" t="str">
            <v>Y</v>
          </cell>
          <cell r="BS95">
            <v>4359.6820512820514</v>
          </cell>
          <cell r="BT95">
            <v>2.0113910776358601E-2</v>
          </cell>
          <cell r="BU95">
            <v>-7083.2327977392588</v>
          </cell>
          <cell r="BV95">
            <v>843054.76720226079</v>
          </cell>
          <cell r="BW95">
            <v>0</v>
          </cell>
          <cell r="BX95">
            <v>843054.76720226079</v>
          </cell>
          <cell r="BY95">
            <v>18463</v>
          </cell>
          <cell r="BZ95">
            <v>824591.76720226079</v>
          </cell>
        </row>
        <row r="96">
          <cell r="C96">
            <v>9253047</v>
          </cell>
          <cell r="D96" t="str">
            <v>The North Hykeham All Saints Church of England Primary School</v>
          </cell>
          <cell r="E96">
            <v>197</v>
          </cell>
          <cell r="F96">
            <v>197</v>
          </cell>
          <cell r="G96">
            <v>0</v>
          </cell>
          <cell r="H96">
            <v>633749</v>
          </cell>
          <cell r="I96">
            <v>0</v>
          </cell>
          <cell r="J96">
            <v>0</v>
          </cell>
          <cell r="K96">
            <v>16919.999999999996</v>
          </cell>
          <cell r="L96">
            <v>0</v>
          </cell>
          <cell r="M96">
            <v>21830.000000000029</v>
          </cell>
          <cell r="N96">
            <v>0</v>
          </cell>
          <cell r="O96">
            <v>0</v>
          </cell>
          <cell r="P96">
            <v>540.00000000000045</v>
          </cell>
          <cell r="Q96">
            <v>840.0000000000008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2634.4378698224809</v>
          </cell>
          <cell r="AB96">
            <v>0</v>
          </cell>
          <cell r="AC96">
            <v>0</v>
          </cell>
          <cell r="AD96">
            <v>59174.81012658227</v>
          </cell>
          <cell r="AE96">
            <v>0</v>
          </cell>
          <cell r="AF96">
            <v>0</v>
          </cell>
          <cell r="AG96">
            <v>0</v>
          </cell>
          <cell r="AH96">
            <v>121300</v>
          </cell>
          <cell r="AI96">
            <v>0</v>
          </cell>
          <cell r="AJ96">
            <v>0</v>
          </cell>
          <cell r="AK96">
            <v>0</v>
          </cell>
          <cell r="AL96">
            <v>19211.5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633749</v>
          </cell>
          <cell r="AV96">
            <v>101939.24799640478</v>
          </cell>
          <cell r="AW96">
            <v>140511.5</v>
          </cell>
          <cell r="AX96">
            <v>91019.420376202528</v>
          </cell>
          <cell r="AY96">
            <v>876199.74799640477</v>
          </cell>
          <cell r="AZ96">
            <v>856988.24799640477</v>
          </cell>
          <cell r="BA96">
            <v>4265</v>
          </cell>
          <cell r="BB96">
            <v>840205</v>
          </cell>
          <cell r="BC96">
            <v>0</v>
          </cell>
          <cell r="BD96">
            <v>0</v>
          </cell>
          <cell r="BE96">
            <v>876199.74799640477</v>
          </cell>
          <cell r="BF96">
            <v>876199.74799640477</v>
          </cell>
          <cell r="BG96">
            <v>0</v>
          </cell>
          <cell r="BH96">
            <v>859416.5</v>
          </cell>
          <cell r="BI96">
            <v>718905</v>
          </cell>
          <cell r="BJ96">
            <v>735688.24799640477</v>
          </cell>
          <cell r="BK96">
            <v>3734.458111656877</v>
          </cell>
          <cell r="BL96">
            <v>3624.2363153061224</v>
          </cell>
          <cell r="BM96">
            <v>3.0412419820765663E-2</v>
          </cell>
          <cell r="BN96">
            <v>0</v>
          </cell>
          <cell r="BO96">
            <v>0</v>
          </cell>
          <cell r="BP96">
            <v>876199.74799640477</v>
          </cell>
          <cell r="BQ96">
            <v>4350.1941522660145</v>
          </cell>
          <cell r="BR96" t="str">
            <v>Y</v>
          </cell>
          <cell r="BS96">
            <v>4447.714456834542</v>
          </cell>
          <cell r="BT96">
            <v>2.4551831216946818E-2</v>
          </cell>
          <cell r="BU96">
            <v>-7155.8813392545326</v>
          </cell>
          <cell r="BV96">
            <v>869043.86665715021</v>
          </cell>
          <cell r="BW96">
            <v>0</v>
          </cell>
          <cell r="BX96">
            <v>869043.86665715021</v>
          </cell>
          <cell r="BY96">
            <v>19211.5</v>
          </cell>
          <cell r="BZ96">
            <v>849832.36665715021</v>
          </cell>
        </row>
        <row r="97">
          <cell r="C97">
            <v>9253050</v>
          </cell>
          <cell r="D97" t="str">
            <v>The Potterhanworth Church of England Primary School</v>
          </cell>
          <cell r="E97">
            <v>126</v>
          </cell>
          <cell r="F97">
            <v>126</v>
          </cell>
          <cell r="G97">
            <v>0</v>
          </cell>
          <cell r="H97">
            <v>405342</v>
          </cell>
          <cell r="I97">
            <v>0</v>
          </cell>
          <cell r="J97">
            <v>0</v>
          </cell>
          <cell r="K97">
            <v>5639.9999999999982</v>
          </cell>
          <cell r="L97">
            <v>0</v>
          </cell>
          <cell r="M97">
            <v>7669.9999999999873</v>
          </cell>
          <cell r="N97">
            <v>0</v>
          </cell>
          <cell r="O97">
            <v>0</v>
          </cell>
          <cell r="P97">
            <v>540.00000000000091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20512.372881355932</v>
          </cell>
          <cell r="AE97">
            <v>0</v>
          </cell>
          <cell r="AF97">
            <v>407.00000000000148</v>
          </cell>
          <cell r="AG97">
            <v>0</v>
          </cell>
          <cell r="AH97">
            <v>121300</v>
          </cell>
          <cell r="AI97">
            <v>10005.373831775694</v>
          </cell>
          <cell r="AJ97">
            <v>0</v>
          </cell>
          <cell r="AK97">
            <v>0</v>
          </cell>
          <cell r="AL97">
            <v>11976</v>
          </cell>
          <cell r="AM97">
            <v>0</v>
          </cell>
          <cell r="AN97">
            <v>0</v>
          </cell>
          <cell r="AO97">
            <v>0</v>
          </cell>
          <cell r="AP97">
            <v>17445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405342</v>
          </cell>
          <cell r="AV97">
            <v>34769.372881355914</v>
          </cell>
          <cell r="AW97">
            <v>160726.37383177568</v>
          </cell>
          <cell r="AX97">
            <v>47966.248609491515</v>
          </cell>
          <cell r="AY97">
            <v>600837.74671313167</v>
          </cell>
          <cell r="AZ97">
            <v>571416.74671313167</v>
          </cell>
          <cell r="BA97">
            <v>4265</v>
          </cell>
          <cell r="BB97">
            <v>537390</v>
          </cell>
          <cell r="BC97">
            <v>0</v>
          </cell>
          <cell r="BD97">
            <v>0</v>
          </cell>
          <cell r="BE97">
            <v>600837.74671313167</v>
          </cell>
          <cell r="BF97">
            <v>600837.74671313167</v>
          </cell>
          <cell r="BG97">
            <v>0</v>
          </cell>
          <cell r="BH97">
            <v>566811</v>
          </cell>
          <cell r="BI97">
            <v>406084.62616822432</v>
          </cell>
          <cell r="BJ97">
            <v>440111.37288135599</v>
          </cell>
          <cell r="BK97">
            <v>3492.9474038202857</v>
          </cell>
          <cell r="BL97">
            <v>3304.6719493560972</v>
          </cell>
          <cell r="BM97">
            <v>5.6972509631666522E-2</v>
          </cell>
          <cell r="BN97">
            <v>0</v>
          </cell>
          <cell r="BO97">
            <v>0</v>
          </cell>
          <cell r="BP97">
            <v>600837.74671313167</v>
          </cell>
          <cell r="BQ97">
            <v>4535.0535453423145</v>
          </cell>
          <cell r="BR97" t="str">
            <v>Y</v>
          </cell>
          <cell r="BS97">
            <v>4768.5535453423145</v>
          </cell>
          <cell r="BT97">
            <v>5.8891648126246476E-2</v>
          </cell>
          <cell r="BU97">
            <v>-4576.8581154622898</v>
          </cell>
          <cell r="BV97">
            <v>596260.88859766943</v>
          </cell>
          <cell r="BW97">
            <v>0</v>
          </cell>
          <cell r="BX97">
            <v>596260.88859766943</v>
          </cell>
          <cell r="BY97">
            <v>11976</v>
          </cell>
          <cell r="BZ97">
            <v>584284.88859766943</v>
          </cell>
        </row>
        <row r="98">
          <cell r="C98">
            <v>9253052</v>
          </cell>
          <cell r="D98" t="str">
            <v>The Ropsley Church of England Primary School</v>
          </cell>
          <cell r="E98">
            <v>113</v>
          </cell>
          <cell r="F98">
            <v>113</v>
          </cell>
          <cell r="G98">
            <v>0</v>
          </cell>
          <cell r="H98">
            <v>363521</v>
          </cell>
          <cell r="I98">
            <v>0</v>
          </cell>
          <cell r="J98">
            <v>0</v>
          </cell>
          <cell r="K98">
            <v>4229.9999999999973</v>
          </cell>
          <cell r="L98">
            <v>0</v>
          </cell>
          <cell r="M98">
            <v>5309.9999999999973</v>
          </cell>
          <cell r="N98">
            <v>0</v>
          </cell>
          <cell r="O98">
            <v>219.99999999999991</v>
          </cell>
          <cell r="P98">
            <v>1080.0000000000007</v>
          </cell>
          <cell r="Q98">
            <v>0</v>
          </cell>
          <cell r="R98">
            <v>0</v>
          </cell>
          <cell r="S98">
            <v>1470.0000000000009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1302.959183673468</v>
          </cell>
          <cell r="AB98">
            <v>0</v>
          </cell>
          <cell r="AC98">
            <v>0</v>
          </cell>
          <cell r="AD98">
            <v>28502.232142857145</v>
          </cell>
          <cell r="AE98">
            <v>0</v>
          </cell>
          <cell r="AF98">
            <v>0</v>
          </cell>
          <cell r="AG98">
            <v>0</v>
          </cell>
          <cell r="AH98">
            <v>121300</v>
          </cell>
          <cell r="AI98">
            <v>27022.69692923898</v>
          </cell>
          <cell r="AJ98">
            <v>0</v>
          </cell>
          <cell r="AK98">
            <v>0</v>
          </cell>
          <cell r="AL98">
            <v>10728.5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363521</v>
          </cell>
          <cell r="AV98">
            <v>42115.191326530607</v>
          </cell>
          <cell r="AW98">
            <v>159051.19692923897</v>
          </cell>
          <cell r="AX98">
            <v>52292.45371107143</v>
          </cell>
          <cell r="AY98">
            <v>564687.38825576962</v>
          </cell>
          <cell r="AZ98">
            <v>553958.88825576962</v>
          </cell>
          <cell r="BA98">
            <v>4265</v>
          </cell>
          <cell r="BB98">
            <v>481945</v>
          </cell>
          <cell r="BC98">
            <v>0</v>
          </cell>
          <cell r="BD98">
            <v>0</v>
          </cell>
          <cell r="BE98">
            <v>564687.38825576962</v>
          </cell>
          <cell r="BF98">
            <v>564687.38825576962</v>
          </cell>
          <cell r="BG98">
            <v>0</v>
          </cell>
          <cell r="BH98">
            <v>492673.5</v>
          </cell>
          <cell r="BI98">
            <v>333622.30307076103</v>
          </cell>
          <cell r="BJ98">
            <v>405636.19132653065</v>
          </cell>
          <cell r="BK98">
            <v>3589.7008081993863</v>
          </cell>
          <cell r="BL98">
            <v>3404.5102043189086</v>
          </cell>
          <cell r="BM98">
            <v>5.439566714928562E-2</v>
          </cell>
          <cell r="BN98">
            <v>0</v>
          </cell>
          <cell r="BO98">
            <v>0</v>
          </cell>
          <cell r="BP98">
            <v>564687.38825576962</v>
          </cell>
          <cell r="BQ98">
            <v>4902.2910465112354</v>
          </cell>
          <cell r="BR98" t="str">
            <v>Y</v>
          </cell>
          <cell r="BS98">
            <v>4997.2335243873422</v>
          </cell>
          <cell r="BT98">
            <v>2.7456082975425344E-2</v>
          </cell>
          <cell r="BU98">
            <v>-4104.6425956130061</v>
          </cell>
          <cell r="BV98">
            <v>560582.74566015659</v>
          </cell>
          <cell r="BW98">
            <v>0</v>
          </cell>
          <cell r="BX98">
            <v>560582.74566015659</v>
          </cell>
          <cell r="BY98">
            <v>10728.5</v>
          </cell>
          <cell r="BZ98">
            <v>549854.24566015659</v>
          </cell>
        </row>
        <row r="99">
          <cell r="C99">
            <v>9253056</v>
          </cell>
          <cell r="D99" t="str">
            <v>St Lawrence Church of England Primary School</v>
          </cell>
          <cell r="E99">
            <v>202</v>
          </cell>
          <cell r="F99">
            <v>202</v>
          </cell>
          <cell r="G99">
            <v>0</v>
          </cell>
          <cell r="H99">
            <v>649834</v>
          </cell>
          <cell r="I99">
            <v>0</v>
          </cell>
          <cell r="J99">
            <v>0</v>
          </cell>
          <cell r="K99">
            <v>10340.000000000009</v>
          </cell>
          <cell r="L99">
            <v>0</v>
          </cell>
          <cell r="M99">
            <v>13570.000000000016</v>
          </cell>
          <cell r="N99">
            <v>0</v>
          </cell>
          <cell r="O99">
            <v>442.1890547263684</v>
          </cell>
          <cell r="P99">
            <v>814.02985074627088</v>
          </cell>
          <cell r="Q99">
            <v>0</v>
          </cell>
          <cell r="R99">
            <v>1386.8656716417947</v>
          </cell>
          <cell r="S99">
            <v>0</v>
          </cell>
          <cell r="T99">
            <v>643.18407960198965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1979.1329479768733</v>
          </cell>
          <cell r="AB99">
            <v>0</v>
          </cell>
          <cell r="AC99">
            <v>0</v>
          </cell>
          <cell r="AD99">
            <v>48127.108433734946</v>
          </cell>
          <cell r="AE99">
            <v>0</v>
          </cell>
          <cell r="AF99">
            <v>0</v>
          </cell>
          <cell r="AG99">
            <v>0</v>
          </cell>
          <cell r="AH99">
            <v>121300</v>
          </cell>
          <cell r="AI99">
            <v>0</v>
          </cell>
          <cell r="AJ99">
            <v>0</v>
          </cell>
          <cell r="AK99">
            <v>0</v>
          </cell>
          <cell r="AL99">
            <v>17714.5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649834</v>
          </cell>
          <cell r="AV99">
            <v>77302.51003842827</v>
          </cell>
          <cell r="AW99">
            <v>139014.5</v>
          </cell>
          <cell r="AX99">
            <v>82991.898849969424</v>
          </cell>
          <cell r="AY99">
            <v>866151.01003842824</v>
          </cell>
          <cell r="AZ99">
            <v>848436.51003842824</v>
          </cell>
          <cell r="BA99">
            <v>4265</v>
          </cell>
          <cell r="BB99">
            <v>861530</v>
          </cell>
          <cell r="BC99">
            <v>13093.489961571759</v>
          </cell>
          <cell r="BD99">
            <v>0</v>
          </cell>
          <cell r="BE99">
            <v>879244.5</v>
          </cell>
          <cell r="BF99">
            <v>879244.5</v>
          </cell>
          <cell r="BG99">
            <v>0</v>
          </cell>
          <cell r="BH99">
            <v>879244.5</v>
          </cell>
          <cell r="BI99">
            <v>740230</v>
          </cell>
          <cell r="BJ99">
            <v>740230</v>
          </cell>
          <cell r="BK99">
            <v>3664.5049504950493</v>
          </cell>
          <cell r="BL99">
            <v>3579.5049504950493</v>
          </cell>
          <cell r="BM99">
            <v>2.3746300445329573E-2</v>
          </cell>
          <cell r="BN99">
            <v>0</v>
          </cell>
          <cell r="BO99">
            <v>0</v>
          </cell>
          <cell r="BP99">
            <v>879244.5</v>
          </cell>
          <cell r="BQ99">
            <v>4265</v>
          </cell>
          <cell r="BR99" t="str">
            <v>Y</v>
          </cell>
          <cell r="BS99">
            <v>4352.6955445544554</v>
          </cell>
          <cell r="BT99">
            <v>1.9917072132396907E-2</v>
          </cell>
          <cell r="BU99">
            <v>-7337.5026930427193</v>
          </cell>
          <cell r="BV99">
            <v>871906.99730695726</v>
          </cell>
          <cell r="BW99">
            <v>0</v>
          </cell>
          <cell r="BX99">
            <v>871906.99730695726</v>
          </cell>
          <cell r="BY99">
            <v>17714.5</v>
          </cell>
          <cell r="BZ99">
            <v>854192.49730695726</v>
          </cell>
        </row>
        <row r="100">
          <cell r="C100">
            <v>9253066</v>
          </cell>
          <cell r="D100" t="str">
            <v>Swinderby All Saints Church of England Primary School</v>
          </cell>
          <cell r="E100">
            <v>75</v>
          </cell>
          <cell r="F100">
            <v>75</v>
          </cell>
          <cell r="G100">
            <v>0</v>
          </cell>
          <cell r="H100">
            <v>241275</v>
          </cell>
          <cell r="I100">
            <v>0</v>
          </cell>
          <cell r="J100">
            <v>0</v>
          </cell>
          <cell r="K100">
            <v>6109.9999999999882</v>
          </cell>
          <cell r="L100">
            <v>0</v>
          </cell>
          <cell r="M100">
            <v>7669.9999999999854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459.99999999999881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15409.09090909091</v>
          </cell>
          <cell r="AE100">
            <v>0</v>
          </cell>
          <cell r="AF100">
            <v>0</v>
          </cell>
          <cell r="AG100">
            <v>0</v>
          </cell>
          <cell r="AH100">
            <v>121300</v>
          </cell>
          <cell r="AI100">
            <v>54926.56875834446</v>
          </cell>
          <cell r="AJ100">
            <v>0</v>
          </cell>
          <cell r="AK100">
            <v>0</v>
          </cell>
          <cell r="AL100">
            <v>10728.5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241275</v>
          </cell>
          <cell r="AV100">
            <v>29649.090909090883</v>
          </cell>
          <cell r="AW100">
            <v>186955.06875834445</v>
          </cell>
          <cell r="AX100">
            <v>36135.420363636353</v>
          </cell>
          <cell r="AY100">
            <v>457879.15966743533</v>
          </cell>
          <cell r="AZ100">
            <v>447150.65966743533</v>
          </cell>
          <cell r="BA100">
            <v>4265</v>
          </cell>
          <cell r="BB100">
            <v>319875</v>
          </cell>
          <cell r="BC100">
            <v>0</v>
          </cell>
          <cell r="BD100">
            <v>0</v>
          </cell>
          <cell r="BE100">
            <v>457879.15966743533</v>
          </cell>
          <cell r="BF100">
            <v>457879.15966743533</v>
          </cell>
          <cell r="BG100">
            <v>0</v>
          </cell>
          <cell r="BH100">
            <v>330603.5</v>
          </cell>
          <cell r="BI100">
            <v>143648.43124165555</v>
          </cell>
          <cell r="BJ100">
            <v>270924.09090909088</v>
          </cell>
          <cell r="BK100">
            <v>3612.3212121212118</v>
          </cell>
          <cell r="BL100">
            <v>2812.8056017931085</v>
          </cell>
          <cell r="BM100">
            <v>0.28424133179286465</v>
          </cell>
          <cell r="BN100">
            <v>0</v>
          </cell>
          <cell r="BO100">
            <v>0</v>
          </cell>
          <cell r="BP100">
            <v>457879.15966743533</v>
          </cell>
          <cell r="BQ100">
            <v>5962.0087955658046</v>
          </cell>
          <cell r="BR100" t="str">
            <v>Y</v>
          </cell>
          <cell r="BS100">
            <v>6105.0554622324707</v>
          </cell>
          <cell r="BT100">
            <v>0.17873563072618692</v>
          </cell>
          <cell r="BU100">
            <v>-2724.3203068227917</v>
          </cell>
          <cell r="BV100">
            <v>455154.83936061256</v>
          </cell>
          <cell r="BW100">
            <v>0</v>
          </cell>
          <cell r="BX100">
            <v>455154.83936061256</v>
          </cell>
          <cell r="BY100">
            <v>10728.5</v>
          </cell>
          <cell r="BZ100">
            <v>444426.33936061256</v>
          </cell>
        </row>
        <row r="101">
          <cell r="C101">
            <v>9253068</v>
          </cell>
          <cell r="D101" t="str">
            <v>The St Michael's Church of England Primary School, Thorpe on the Hill</v>
          </cell>
          <cell r="E101">
            <v>195</v>
          </cell>
          <cell r="F101">
            <v>195</v>
          </cell>
          <cell r="G101">
            <v>0</v>
          </cell>
          <cell r="H101">
            <v>627315</v>
          </cell>
          <cell r="I101">
            <v>0</v>
          </cell>
          <cell r="J101">
            <v>0</v>
          </cell>
          <cell r="K101">
            <v>10340.000000000016</v>
          </cell>
          <cell r="L101">
            <v>0</v>
          </cell>
          <cell r="M101">
            <v>14159.999999999991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54021.290322580651</v>
          </cell>
          <cell r="AE101">
            <v>0</v>
          </cell>
          <cell r="AF101">
            <v>0</v>
          </cell>
          <cell r="AG101">
            <v>0</v>
          </cell>
          <cell r="AH101">
            <v>121300</v>
          </cell>
          <cell r="AI101">
            <v>0</v>
          </cell>
          <cell r="AJ101">
            <v>0</v>
          </cell>
          <cell r="AK101">
            <v>0</v>
          </cell>
          <cell r="AL101">
            <v>12974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627315</v>
          </cell>
          <cell r="AV101">
            <v>78521.290322580666</v>
          </cell>
          <cell r="AW101">
            <v>134274</v>
          </cell>
          <cell r="AX101">
            <v>84091.294090322583</v>
          </cell>
          <cell r="AY101">
            <v>840110.29032258061</v>
          </cell>
          <cell r="AZ101">
            <v>827136.29032258061</v>
          </cell>
          <cell r="BA101">
            <v>4265</v>
          </cell>
          <cell r="BB101">
            <v>831675</v>
          </cell>
          <cell r="BC101">
            <v>4538.7096774193924</v>
          </cell>
          <cell r="BD101">
            <v>0</v>
          </cell>
          <cell r="BE101">
            <v>844649</v>
          </cell>
          <cell r="BF101">
            <v>844649</v>
          </cell>
          <cell r="BG101">
            <v>0</v>
          </cell>
          <cell r="BH101">
            <v>844649</v>
          </cell>
          <cell r="BI101">
            <v>710375</v>
          </cell>
          <cell r="BJ101">
            <v>710375</v>
          </cell>
          <cell r="BK101">
            <v>3642.9487179487178</v>
          </cell>
          <cell r="BL101">
            <v>3541.5789473684213</v>
          </cell>
          <cell r="BM101">
            <v>2.8622761792623477E-2</v>
          </cell>
          <cell r="BN101">
            <v>0</v>
          </cell>
          <cell r="BO101">
            <v>0</v>
          </cell>
          <cell r="BP101">
            <v>844649</v>
          </cell>
          <cell r="BQ101">
            <v>4265</v>
          </cell>
          <cell r="BR101" t="str">
            <v>Y</v>
          </cell>
          <cell r="BS101">
            <v>4331.5333333333338</v>
          </cell>
          <cell r="BT101">
            <v>1.9595940074052631E-2</v>
          </cell>
          <cell r="BU101">
            <v>-7083.2327977392588</v>
          </cell>
          <cell r="BV101">
            <v>837565.76720226079</v>
          </cell>
          <cell r="BW101">
            <v>0</v>
          </cell>
          <cell r="BX101">
            <v>837565.76720226079</v>
          </cell>
          <cell r="BY101">
            <v>12974</v>
          </cell>
          <cell r="BZ101">
            <v>824591.76720226079</v>
          </cell>
        </row>
        <row r="102">
          <cell r="C102">
            <v>9253070</v>
          </cell>
          <cell r="D102" t="str">
            <v>The Uffington Church of England Primary School</v>
          </cell>
          <cell r="E102">
            <v>99</v>
          </cell>
          <cell r="F102">
            <v>99</v>
          </cell>
          <cell r="G102">
            <v>0</v>
          </cell>
          <cell r="H102">
            <v>318483</v>
          </cell>
          <cell r="I102">
            <v>0</v>
          </cell>
          <cell r="J102">
            <v>0</v>
          </cell>
          <cell r="K102">
            <v>469.99999999999994</v>
          </cell>
          <cell r="L102">
            <v>0</v>
          </cell>
          <cell r="M102">
            <v>1179.9999999999998</v>
          </cell>
          <cell r="N102">
            <v>0</v>
          </cell>
          <cell r="O102">
            <v>659.99999999999989</v>
          </cell>
          <cell r="P102">
            <v>269.99999999999994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1331.7857142857138</v>
          </cell>
          <cell r="AB102">
            <v>0</v>
          </cell>
          <cell r="AC102">
            <v>0</v>
          </cell>
          <cell r="AD102">
            <v>24188.108108108107</v>
          </cell>
          <cell r="AE102">
            <v>0</v>
          </cell>
          <cell r="AF102">
            <v>0</v>
          </cell>
          <cell r="AG102">
            <v>0</v>
          </cell>
          <cell r="AH102">
            <v>121300</v>
          </cell>
          <cell r="AI102">
            <v>37303.070761014678</v>
          </cell>
          <cell r="AJ102">
            <v>0</v>
          </cell>
          <cell r="AK102">
            <v>0</v>
          </cell>
          <cell r="AL102">
            <v>7734.5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318483</v>
          </cell>
          <cell r="AV102">
            <v>28099.89382239382</v>
          </cell>
          <cell r="AW102">
            <v>166337.57076101468</v>
          </cell>
          <cell r="AX102">
            <v>44682.236343783778</v>
          </cell>
          <cell r="AY102">
            <v>512920.46458340855</v>
          </cell>
          <cell r="AZ102">
            <v>505185.96458340855</v>
          </cell>
          <cell r="BA102">
            <v>4265</v>
          </cell>
          <cell r="BB102">
            <v>422235</v>
          </cell>
          <cell r="BC102">
            <v>0</v>
          </cell>
          <cell r="BD102">
            <v>0</v>
          </cell>
          <cell r="BE102">
            <v>512920.46458340855</v>
          </cell>
          <cell r="BF102">
            <v>512920.46458340855</v>
          </cell>
          <cell r="BG102">
            <v>0</v>
          </cell>
          <cell r="BH102">
            <v>429969.5</v>
          </cell>
          <cell r="BI102">
            <v>263631.92923898529</v>
          </cell>
          <cell r="BJ102">
            <v>346582.89382239385</v>
          </cell>
          <cell r="BK102">
            <v>3500.8373113373113</v>
          </cell>
          <cell r="BL102">
            <v>3030.0288379430144</v>
          </cell>
          <cell r="BM102">
            <v>0.15538085562047427</v>
          </cell>
          <cell r="BN102">
            <v>0</v>
          </cell>
          <cell r="BO102">
            <v>0</v>
          </cell>
          <cell r="BP102">
            <v>512920.46458340855</v>
          </cell>
          <cell r="BQ102">
            <v>5102.8885311455406</v>
          </cell>
          <cell r="BR102" t="str">
            <v>Y</v>
          </cell>
          <cell r="BS102">
            <v>5181.0147937718039</v>
          </cell>
          <cell r="BT102">
            <v>5.300288142894849E-2</v>
          </cell>
          <cell r="BU102">
            <v>-3596.102805006085</v>
          </cell>
          <cell r="BV102">
            <v>509324.36177840247</v>
          </cell>
          <cell r="BW102">
            <v>0</v>
          </cell>
          <cell r="BX102">
            <v>509324.36177840247</v>
          </cell>
          <cell r="BY102">
            <v>7734.5</v>
          </cell>
          <cell r="BZ102">
            <v>501589.86177840247</v>
          </cell>
        </row>
        <row r="103">
          <cell r="C103">
            <v>9253071</v>
          </cell>
          <cell r="D103" t="str">
            <v>The Welbourn Church of England Primary School</v>
          </cell>
          <cell r="E103">
            <v>60</v>
          </cell>
          <cell r="F103">
            <v>60</v>
          </cell>
          <cell r="G103">
            <v>0</v>
          </cell>
          <cell r="H103">
            <v>193020</v>
          </cell>
          <cell r="I103">
            <v>0</v>
          </cell>
          <cell r="J103">
            <v>0</v>
          </cell>
          <cell r="K103">
            <v>6110.00000000001</v>
          </cell>
          <cell r="L103">
            <v>0</v>
          </cell>
          <cell r="M103">
            <v>7670.0000000000127</v>
          </cell>
          <cell r="N103">
            <v>0</v>
          </cell>
          <cell r="O103">
            <v>0</v>
          </cell>
          <cell r="P103">
            <v>539.99999999999943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627.77777777777715</v>
          </cell>
          <cell r="AB103">
            <v>0</v>
          </cell>
          <cell r="AC103">
            <v>0</v>
          </cell>
          <cell r="AD103">
            <v>13560</v>
          </cell>
          <cell r="AE103">
            <v>0</v>
          </cell>
          <cell r="AF103">
            <v>1294.9999999999982</v>
          </cell>
          <cell r="AG103">
            <v>0</v>
          </cell>
          <cell r="AH103">
            <v>121300</v>
          </cell>
          <cell r="AI103">
            <v>55000</v>
          </cell>
          <cell r="AJ103">
            <v>0</v>
          </cell>
          <cell r="AK103">
            <v>0</v>
          </cell>
          <cell r="AL103">
            <v>6237.5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193020</v>
          </cell>
          <cell r="AV103">
            <v>29802.777777777796</v>
          </cell>
          <cell r="AW103">
            <v>182537.5</v>
          </cell>
          <cell r="AX103">
            <v>32453.0864</v>
          </cell>
          <cell r="AY103">
            <v>405360.27777777781</v>
          </cell>
          <cell r="AZ103">
            <v>399122.77777777781</v>
          </cell>
          <cell r="BA103">
            <v>4265</v>
          </cell>
          <cell r="BB103">
            <v>255900</v>
          </cell>
          <cell r="BC103">
            <v>0</v>
          </cell>
          <cell r="BD103">
            <v>0</v>
          </cell>
          <cell r="BE103">
            <v>405360.27777777781</v>
          </cell>
          <cell r="BF103">
            <v>405360.27777777775</v>
          </cell>
          <cell r="BG103">
            <v>0</v>
          </cell>
          <cell r="BH103">
            <v>262137.5</v>
          </cell>
          <cell r="BI103">
            <v>79600</v>
          </cell>
          <cell r="BJ103">
            <v>222822.77777777781</v>
          </cell>
          <cell r="BK103">
            <v>3713.7129629629635</v>
          </cell>
          <cell r="BL103">
            <v>2511.0427631578946</v>
          </cell>
          <cell r="BM103">
            <v>0.47895249632968712</v>
          </cell>
          <cell r="BN103">
            <v>0</v>
          </cell>
          <cell r="BO103">
            <v>0</v>
          </cell>
          <cell r="BP103">
            <v>405360.27777777781</v>
          </cell>
          <cell r="BQ103">
            <v>6652.0462962962965</v>
          </cell>
          <cell r="BR103" t="str">
            <v>Y</v>
          </cell>
          <cell r="BS103">
            <v>6756.0046296296305</v>
          </cell>
          <cell r="BT103">
            <v>0.1824727030783988</v>
          </cell>
          <cell r="BU103">
            <v>-2179.4562454582333</v>
          </cell>
          <cell r="BV103">
            <v>403180.82153231959</v>
          </cell>
          <cell r="BW103">
            <v>0</v>
          </cell>
          <cell r="BX103">
            <v>403180.82153231959</v>
          </cell>
          <cell r="BY103">
            <v>6237.5</v>
          </cell>
          <cell r="BZ103">
            <v>396943.32153231959</v>
          </cell>
        </row>
        <row r="104">
          <cell r="C104">
            <v>9253078</v>
          </cell>
          <cell r="D104" t="str">
            <v>The Claypole Church of England Primary School</v>
          </cell>
          <cell r="E104">
            <v>157</v>
          </cell>
          <cell r="F104">
            <v>157</v>
          </cell>
          <cell r="G104">
            <v>0</v>
          </cell>
          <cell r="H104">
            <v>505069</v>
          </cell>
          <cell r="I104">
            <v>0</v>
          </cell>
          <cell r="J104">
            <v>0</v>
          </cell>
          <cell r="K104">
            <v>9399.9999999999891</v>
          </cell>
          <cell r="L104">
            <v>0</v>
          </cell>
          <cell r="M104">
            <v>12389.999999999955</v>
          </cell>
          <cell r="N104">
            <v>0</v>
          </cell>
          <cell r="O104">
            <v>1540.0000000000002</v>
          </cell>
          <cell r="P104">
            <v>270.00000000000011</v>
          </cell>
          <cell r="Q104">
            <v>0</v>
          </cell>
          <cell r="R104">
            <v>0</v>
          </cell>
          <cell r="S104">
            <v>490.00000000000023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687.63565891472831</v>
          </cell>
          <cell r="AB104">
            <v>0</v>
          </cell>
          <cell r="AC104">
            <v>0</v>
          </cell>
          <cell r="AD104">
            <v>37171.619047619053</v>
          </cell>
          <cell r="AE104">
            <v>0</v>
          </cell>
          <cell r="AF104">
            <v>0</v>
          </cell>
          <cell r="AG104">
            <v>0</v>
          </cell>
          <cell r="AH104">
            <v>121300</v>
          </cell>
          <cell r="AI104">
            <v>0</v>
          </cell>
          <cell r="AJ104">
            <v>0</v>
          </cell>
          <cell r="AK104">
            <v>0</v>
          </cell>
          <cell r="AL104">
            <v>22330.25</v>
          </cell>
          <cell r="AM104">
            <v>101998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505069</v>
          </cell>
          <cell r="AV104">
            <v>61949.254706533728</v>
          </cell>
          <cell r="AW104">
            <v>245628.25</v>
          </cell>
          <cell r="AX104">
            <v>67067.258022857131</v>
          </cell>
          <cell r="AY104">
            <v>812646.50470653374</v>
          </cell>
          <cell r="AZ104">
            <v>688318.25470653374</v>
          </cell>
          <cell r="BA104">
            <v>4265</v>
          </cell>
          <cell r="BB104">
            <v>669605</v>
          </cell>
          <cell r="BC104">
            <v>0</v>
          </cell>
          <cell r="BD104">
            <v>0</v>
          </cell>
          <cell r="BE104">
            <v>812646.50470653374</v>
          </cell>
          <cell r="BF104">
            <v>812646.50470653374</v>
          </cell>
          <cell r="BG104">
            <v>0</v>
          </cell>
          <cell r="BH104">
            <v>793933.25</v>
          </cell>
          <cell r="BI104">
            <v>548305</v>
          </cell>
          <cell r="BJ104">
            <v>567018.25470653374</v>
          </cell>
          <cell r="BK104">
            <v>3611.5812401690046</v>
          </cell>
          <cell r="BL104">
            <v>3563.547276774194</v>
          </cell>
          <cell r="BM104">
            <v>1.3479255265638587E-2</v>
          </cell>
          <cell r="BN104">
            <v>0</v>
          </cell>
          <cell r="BO104">
            <v>0</v>
          </cell>
          <cell r="BP104">
            <v>812646.50470653374</v>
          </cell>
          <cell r="BQ104">
            <v>4384.1927051371576</v>
          </cell>
          <cell r="BR104" t="str">
            <v>Y</v>
          </cell>
          <cell r="BS104">
            <v>5176.0923866658204</v>
          </cell>
          <cell r="BT104">
            <v>9.3757517881933872E-3</v>
          </cell>
          <cell r="BU104">
            <v>-5702.910508949044</v>
          </cell>
          <cell r="BV104">
            <v>806943.59419758467</v>
          </cell>
          <cell r="BW104">
            <v>0</v>
          </cell>
          <cell r="BX104">
            <v>806943.59419758467</v>
          </cell>
          <cell r="BY104">
            <v>22330.25</v>
          </cell>
          <cell r="BZ104">
            <v>784613.34419758467</v>
          </cell>
        </row>
        <row r="105">
          <cell r="C105">
            <v>9253088</v>
          </cell>
          <cell r="D105" t="str">
            <v>The Gedney Hill Church of England VC Primary School</v>
          </cell>
          <cell r="E105">
            <v>68</v>
          </cell>
          <cell r="F105">
            <v>68</v>
          </cell>
          <cell r="G105">
            <v>0</v>
          </cell>
          <cell r="H105">
            <v>218756</v>
          </cell>
          <cell r="I105">
            <v>0</v>
          </cell>
          <cell r="J105">
            <v>0</v>
          </cell>
          <cell r="K105">
            <v>9400.0000000000146</v>
          </cell>
          <cell r="L105">
            <v>0</v>
          </cell>
          <cell r="M105">
            <v>12390.000000000013</v>
          </cell>
          <cell r="N105">
            <v>0</v>
          </cell>
          <cell r="O105">
            <v>12057.313432835816</v>
          </cell>
          <cell r="P105">
            <v>0</v>
          </cell>
          <cell r="Q105">
            <v>1278.8059701492543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674.03508771929796</v>
          </cell>
          <cell r="AB105">
            <v>0</v>
          </cell>
          <cell r="AC105">
            <v>0</v>
          </cell>
          <cell r="AD105">
            <v>37768.813559322036</v>
          </cell>
          <cell r="AE105">
            <v>0</v>
          </cell>
          <cell r="AF105">
            <v>0</v>
          </cell>
          <cell r="AG105">
            <v>0</v>
          </cell>
          <cell r="AH105">
            <v>121300</v>
          </cell>
          <cell r="AI105">
            <v>55000</v>
          </cell>
          <cell r="AJ105">
            <v>0</v>
          </cell>
          <cell r="AK105">
            <v>0</v>
          </cell>
          <cell r="AL105">
            <v>5239.5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218756</v>
          </cell>
          <cell r="AV105">
            <v>73568.968050026422</v>
          </cell>
          <cell r="AW105">
            <v>181539.5</v>
          </cell>
          <cell r="AX105">
            <v>59828.314238239313</v>
          </cell>
          <cell r="AY105">
            <v>473864.46805002645</v>
          </cell>
          <cell r="AZ105">
            <v>468624.96805002645</v>
          </cell>
          <cell r="BA105">
            <v>4265</v>
          </cell>
          <cell r="BB105">
            <v>290020</v>
          </cell>
          <cell r="BC105">
            <v>0</v>
          </cell>
          <cell r="BD105">
            <v>0</v>
          </cell>
          <cell r="BE105">
            <v>473864.46805002645</v>
          </cell>
          <cell r="BF105">
            <v>473864.46805002645</v>
          </cell>
          <cell r="BG105">
            <v>0</v>
          </cell>
          <cell r="BH105">
            <v>295259.5</v>
          </cell>
          <cell r="BI105">
            <v>113720</v>
          </cell>
          <cell r="BJ105">
            <v>292324.96805002645</v>
          </cell>
          <cell r="BK105">
            <v>4298.8965889709771</v>
          </cell>
          <cell r="BL105">
            <v>3840.3703485294118</v>
          </cell>
          <cell r="BM105">
            <v>0.11939635994146974</v>
          </cell>
          <cell r="BN105">
            <v>0</v>
          </cell>
          <cell r="BO105">
            <v>0</v>
          </cell>
          <cell r="BP105">
            <v>473864.46805002645</v>
          </cell>
          <cell r="BQ105">
            <v>6891.5436477945068</v>
          </cell>
          <cell r="BR105" t="str">
            <v>Y</v>
          </cell>
          <cell r="BS105">
            <v>6968.5951183827419</v>
          </cell>
          <cell r="BT105">
            <v>7.0433393108211728E-2</v>
          </cell>
          <cell r="BU105">
            <v>-2470.0504115193312</v>
          </cell>
          <cell r="BV105">
            <v>471394.41763850715</v>
          </cell>
          <cell r="BW105">
            <v>0</v>
          </cell>
          <cell r="BX105">
            <v>471394.41763850715</v>
          </cell>
          <cell r="BY105">
            <v>5239.5</v>
          </cell>
          <cell r="BZ105">
            <v>466154.91763850715</v>
          </cell>
        </row>
        <row r="106">
          <cell r="C106">
            <v>9253089</v>
          </cell>
          <cell r="D106" t="str">
            <v>The Holbeach St Mark's Church of England Primary School</v>
          </cell>
          <cell r="E106">
            <v>36</v>
          </cell>
          <cell r="F106">
            <v>36</v>
          </cell>
          <cell r="G106">
            <v>0</v>
          </cell>
          <cell r="H106">
            <v>115812</v>
          </cell>
          <cell r="I106">
            <v>0</v>
          </cell>
          <cell r="J106">
            <v>0</v>
          </cell>
          <cell r="K106">
            <v>3289.9999999999923</v>
          </cell>
          <cell r="L106">
            <v>0</v>
          </cell>
          <cell r="M106">
            <v>4129.9999999999909</v>
          </cell>
          <cell r="N106">
            <v>0</v>
          </cell>
          <cell r="O106">
            <v>659.99999999999966</v>
          </cell>
          <cell r="P106">
            <v>540.00000000000045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2624.5161290322553</v>
          </cell>
          <cell r="AB106">
            <v>0</v>
          </cell>
          <cell r="AC106">
            <v>0</v>
          </cell>
          <cell r="AD106">
            <v>12327.272727272728</v>
          </cell>
          <cell r="AE106">
            <v>0</v>
          </cell>
          <cell r="AF106">
            <v>2627.0000000000041</v>
          </cell>
          <cell r="AG106">
            <v>0</v>
          </cell>
          <cell r="AH106">
            <v>121300</v>
          </cell>
          <cell r="AI106">
            <v>55000</v>
          </cell>
          <cell r="AJ106">
            <v>0</v>
          </cell>
          <cell r="AK106">
            <v>0</v>
          </cell>
          <cell r="AL106">
            <v>2829.91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115812</v>
          </cell>
          <cell r="AV106">
            <v>26198.788856304971</v>
          </cell>
          <cell r="AW106">
            <v>179129.91</v>
          </cell>
          <cell r="AX106">
            <v>27152.616930909084</v>
          </cell>
          <cell r="AY106">
            <v>321140.69885630498</v>
          </cell>
          <cell r="AZ106">
            <v>318310.78885630501</v>
          </cell>
          <cell r="BA106">
            <v>4265</v>
          </cell>
          <cell r="BB106">
            <v>153540</v>
          </cell>
          <cell r="BC106">
            <v>0</v>
          </cell>
          <cell r="BD106">
            <v>0</v>
          </cell>
          <cell r="BE106">
            <v>321140.69885630498</v>
          </cell>
          <cell r="BF106">
            <v>321140.69885630498</v>
          </cell>
          <cell r="BG106">
            <v>0</v>
          </cell>
          <cell r="BH106">
            <v>156369.91</v>
          </cell>
          <cell r="BI106">
            <v>-22759.999999999996</v>
          </cell>
          <cell r="BJ106">
            <v>142010.78885630498</v>
          </cell>
          <cell r="BK106">
            <v>3944.7441348973607</v>
          </cell>
          <cell r="BL106">
            <v>3481.8876238095245</v>
          </cell>
          <cell r="BM106">
            <v>0.13293263915893588</v>
          </cell>
          <cell r="BN106">
            <v>0</v>
          </cell>
          <cell r="BO106">
            <v>0</v>
          </cell>
          <cell r="BP106">
            <v>321140.69885630498</v>
          </cell>
          <cell r="BQ106">
            <v>8841.9663571195833</v>
          </cell>
          <cell r="BR106" t="str">
            <v>Y</v>
          </cell>
          <cell r="BS106">
            <v>8920.5749682306941</v>
          </cell>
          <cell r="BT106">
            <v>0.15150469051906312</v>
          </cell>
          <cell r="BU106">
            <v>-1307.6737472749401</v>
          </cell>
          <cell r="BV106">
            <v>319833.02510903002</v>
          </cell>
          <cell r="BW106">
            <v>0</v>
          </cell>
          <cell r="BX106">
            <v>319833.02510903002</v>
          </cell>
          <cell r="BY106">
            <v>2829.91</v>
          </cell>
          <cell r="BZ106">
            <v>317003.11510903004</v>
          </cell>
        </row>
        <row r="107">
          <cell r="C107">
            <v>9253092</v>
          </cell>
          <cell r="D107" t="str">
            <v>St Bartholomews CofE Primary School</v>
          </cell>
          <cell r="E107">
            <v>92</v>
          </cell>
          <cell r="F107">
            <v>92</v>
          </cell>
          <cell r="G107">
            <v>0</v>
          </cell>
          <cell r="H107">
            <v>295964</v>
          </cell>
          <cell r="I107">
            <v>0</v>
          </cell>
          <cell r="J107">
            <v>0</v>
          </cell>
          <cell r="K107">
            <v>12220.000000000004</v>
          </cell>
          <cell r="L107">
            <v>0</v>
          </cell>
          <cell r="M107">
            <v>16520.000000000025</v>
          </cell>
          <cell r="N107">
            <v>0</v>
          </cell>
          <cell r="O107">
            <v>879.99999999999966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33535.483870967742</v>
          </cell>
          <cell r="AE107">
            <v>0</v>
          </cell>
          <cell r="AF107">
            <v>0</v>
          </cell>
          <cell r="AG107">
            <v>0</v>
          </cell>
          <cell r="AH107">
            <v>121300</v>
          </cell>
          <cell r="AI107">
            <v>42443.257676902533</v>
          </cell>
          <cell r="AJ107">
            <v>0</v>
          </cell>
          <cell r="AK107">
            <v>0</v>
          </cell>
          <cell r="AL107">
            <v>10229.5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295964</v>
          </cell>
          <cell r="AV107">
            <v>63155.483870967772</v>
          </cell>
          <cell r="AW107">
            <v>173972.75767690252</v>
          </cell>
          <cell r="AX107">
            <v>54152.851963870969</v>
          </cell>
          <cell r="AY107">
            <v>533092.24154787022</v>
          </cell>
          <cell r="AZ107">
            <v>522862.74154787022</v>
          </cell>
          <cell r="BA107">
            <v>4265</v>
          </cell>
          <cell r="BB107">
            <v>392380</v>
          </cell>
          <cell r="BC107">
            <v>0</v>
          </cell>
          <cell r="BD107">
            <v>0</v>
          </cell>
          <cell r="BE107">
            <v>533092.24154787022</v>
          </cell>
          <cell r="BF107">
            <v>533092.24154787022</v>
          </cell>
          <cell r="BG107">
            <v>0</v>
          </cell>
          <cell r="BH107">
            <v>402609.5</v>
          </cell>
          <cell r="BI107">
            <v>228636.74232309748</v>
          </cell>
          <cell r="BJ107">
            <v>359119.4838709677</v>
          </cell>
          <cell r="BK107">
            <v>3903.4726507713881</v>
          </cell>
          <cell r="BL107">
            <v>3586.8166450756776</v>
          </cell>
          <cell r="BM107">
            <v>8.8283298821657349E-2</v>
          </cell>
          <cell r="BN107">
            <v>0</v>
          </cell>
          <cell r="BO107">
            <v>0</v>
          </cell>
          <cell r="BP107">
            <v>533092.24154787022</v>
          </cell>
          <cell r="BQ107">
            <v>5683.2906689985894</v>
          </cell>
          <cell r="BR107" t="str">
            <v>Y</v>
          </cell>
          <cell r="BS107">
            <v>5794.4808863898934</v>
          </cell>
          <cell r="BT107">
            <v>0.1116019030778983</v>
          </cell>
          <cell r="BU107">
            <v>-3341.8329097026244</v>
          </cell>
          <cell r="BV107">
            <v>529750.40863816754</v>
          </cell>
          <cell r="BW107">
            <v>0</v>
          </cell>
          <cell r="BX107">
            <v>529750.40863816754</v>
          </cell>
          <cell r="BY107">
            <v>10229.5</v>
          </cell>
          <cell r="BZ107">
            <v>519520.90863816754</v>
          </cell>
        </row>
        <row r="108">
          <cell r="C108">
            <v>9253093</v>
          </cell>
          <cell r="D108" t="str">
            <v>Quadring Cowley &amp; Brown's Primary School</v>
          </cell>
          <cell r="E108">
            <v>105</v>
          </cell>
          <cell r="F108">
            <v>105</v>
          </cell>
          <cell r="G108">
            <v>0</v>
          </cell>
          <cell r="H108">
            <v>337785</v>
          </cell>
          <cell r="I108">
            <v>0</v>
          </cell>
          <cell r="J108">
            <v>0</v>
          </cell>
          <cell r="K108">
            <v>9399.9999999999764</v>
          </cell>
          <cell r="L108">
            <v>0</v>
          </cell>
          <cell r="M108">
            <v>13569.999999999996</v>
          </cell>
          <cell r="N108">
            <v>0</v>
          </cell>
          <cell r="O108">
            <v>3740.0000000000023</v>
          </cell>
          <cell r="P108">
            <v>539.99999999999864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33900</v>
          </cell>
          <cell r="AE108">
            <v>0</v>
          </cell>
          <cell r="AF108">
            <v>2497.4999999999991</v>
          </cell>
          <cell r="AG108">
            <v>0</v>
          </cell>
          <cell r="AH108">
            <v>121300</v>
          </cell>
          <cell r="AI108">
            <v>12747.663551401854</v>
          </cell>
          <cell r="AJ108">
            <v>0</v>
          </cell>
          <cell r="AK108">
            <v>0</v>
          </cell>
          <cell r="AL108">
            <v>12849.25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337785</v>
          </cell>
          <cell r="AV108">
            <v>63647.499999999971</v>
          </cell>
          <cell r="AW108">
            <v>146896.91355140184</v>
          </cell>
          <cell r="AX108">
            <v>57730.881199999989</v>
          </cell>
          <cell r="AY108">
            <v>548329.41355140181</v>
          </cell>
          <cell r="AZ108">
            <v>535480.16355140181</v>
          </cell>
          <cell r="BA108">
            <v>4265</v>
          </cell>
          <cell r="BB108">
            <v>447825</v>
          </cell>
          <cell r="BC108">
            <v>0</v>
          </cell>
          <cell r="BD108">
            <v>0</v>
          </cell>
          <cell r="BE108">
            <v>548329.41355140181</v>
          </cell>
          <cell r="BF108">
            <v>548329.41355140181</v>
          </cell>
          <cell r="BG108">
            <v>0</v>
          </cell>
          <cell r="BH108">
            <v>460674.25</v>
          </cell>
          <cell r="BI108">
            <v>313777.33644859819</v>
          </cell>
          <cell r="BJ108">
            <v>401432.5</v>
          </cell>
          <cell r="BK108">
            <v>3823.1666666666665</v>
          </cell>
          <cell r="BL108">
            <v>3504.6547683830017</v>
          </cell>
          <cell r="BM108">
            <v>9.0882531756650509E-2</v>
          </cell>
          <cell r="BN108">
            <v>0</v>
          </cell>
          <cell r="BO108">
            <v>0</v>
          </cell>
          <cell r="BP108">
            <v>548329.41355140181</v>
          </cell>
          <cell r="BQ108">
            <v>5099.8110814419224</v>
          </cell>
          <cell r="BR108" t="str">
            <v>Y</v>
          </cell>
          <cell r="BS108">
            <v>5222.1848909657319</v>
          </cell>
          <cell r="BT108">
            <v>6.782780880282524E-2</v>
          </cell>
          <cell r="BU108">
            <v>-3814.0484295519082</v>
          </cell>
          <cell r="BV108">
            <v>544515.36512184993</v>
          </cell>
          <cell r="BW108">
            <v>0</v>
          </cell>
          <cell r="BX108">
            <v>544515.36512184993</v>
          </cell>
          <cell r="BY108">
            <v>12849.25</v>
          </cell>
          <cell r="BZ108">
            <v>531666.11512184993</v>
          </cell>
        </row>
        <row r="109">
          <cell r="C109">
            <v>9253096</v>
          </cell>
          <cell r="D109" t="str">
            <v>Weston Hills CofE Primary School</v>
          </cell>
          <cell r="E109">
            <v>131</v>
          </cell>
          <cell r="F109">
            <v>131</v>
          </cell>
          <cell r="G109">
            <v>0</v>
          </cell>
          <cell r="H109">
            <v>421427</v>
          </cell>
          <cell r="I109">
            <v>0</v>
          </cell>
          <cell r="J109">
            <v>0</v>
          </cell>
          <cell r="K109">
            <v>11280</v>
          </cell>
          <cell r="L109">
            <v>0</v>
          </cell>
          <cell r="M109">
            <v>15930.000000000029</v>
          </cell>
          <cell r="N109">
            <v>0</v>
          </cell>
          <cell r="O109">
            <v>4619.9999999999891</v>
          </cell>
          <cell r="P109">
            <v>3509.9999999999986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1914.1810344827554</v>
          </cell>
          <cell r="AB109">
            <v>0</v>
          </cell>
          <cell r="AC109">
            <v>0</v>
          </cell>
          <cell r="AD109">
            <v>57344.954954954948</v>
          </cell>
          <cell r="AE109">
            <v>0</v>
          </cell>
          <cell r="AF109">
            <v>0</v>
          </cell>
          <cell r="AG109">
            <v>0</v>
          </cell>
          <cell r="AH109">
            <v>121300</v>
          </cell>
          <cell r="AI109">
            <v>13805.073431241644</v>
          </cell>
          <cell r="AJ109">
            <v>0</v>
          </cell>
          <cell r="AK109">
            <v>0</v>
          </cell>
          <cell r="AL109">
            <v>22330.25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421427</v>
          </cell>
          <cell r="AV109">
            <v>94599.135989437724</v>
          </cell>
          <cell r="AW109">
            <v>157435.32343124165</v>
          </cell>
          <cell r="AX109">
            <v>81448.752396756739</v>
          </cell>
          <cell r="AY109">
            <v>673461.45942067937</v>
          </cell>
          <cell r="AZ109">
            <v>651131.20942067937</v>
          </cell>
          <cell r="BA109">
            <v>4265</v>
          </cell>
          <cell r="BB109">
            <v>558715</v>
          </cell>
          <cell r="BC109">
            <v>0</v>
          </cell>
          <cell r="BD109">
            <v>0</v>
          </cell>
          <cell r="BE109">
            <v>673461.45942067937</v>
          </cell>
          <cell r="BF109">
            <v>673461.45942067937</v>
          </cell>
          <cell r="BG109">
            <v>0</v>
          </cell>
          <cell r="BH109">
            <v>581045.25</v>
          </cell>
          <cell r="BI109">
            <v>423609.92656875832</v>
          </cell>
          <cell r="BJ109">
            <v>516026.13598943769</v>
          </cell>
          <cell r="BK109">
            <v>3939.130809079677</v>
          </cell>
          <cell r="BL109">
            <v>3689.1406265852056</v>
          </cell>
          <cell r="BM109">
            <v>6.7763798618289808E-2</v>
          </cell>
          <cell r="BN109">
            <v>0</v>
          </cell>
          <cell r="BO109">
            <v>0</v>
          </cell>
          <cell r="BP109">
            <v>673461.45942067937</v>
          </cell>
          <cell r="BQ109">
            <v>4970.4672474861018</v>
          </cell>
          <cell r="BR109" t="str">
            <v>Y</v>
          </cell>
          <cell r="BS109">
            <v>5140.9271711502242</v>
          </cell>
          <cell r="BT109">
            <v>6.4379377450315189E-2</v>
          </cell>
          <cell r="BU109">
            <v>-4758.4794692504765</v>
          </cell>
          <cell r="BV109">
            <v>668702.97995142895</v>
          </cell>
          <cell r="BW109">
            <v>0</v>
          </cell>
          <cell r="BX109">
            <v>668702.97995142895</v>
          </cell>
          <cell r="BY109">
            <v>22330.25</v>
          </cell>
          <cell r="BZ109">
            <v>646372.72995142895</v>
          </cell>
        </row>
        <row r="110">
          <cell r="C110">
            <v>9253098</v>
          </cell>
          <cell r="D110" t="str">
            <v>The Donington Cowley Endowed Primary School</v>
          </cell>
          <cell r="E110">
            <v>267</v>
          </cell>
          <cell r="F110">
            <v>267</v>
          </cell>
          <cell r="G110">
            <v>0</v>
          </cell>
          <cell r="H110">
            <v>858939</v>
          </cell>
          <cell r="I110">
            <v>0</v>
          </cell>
          <cell r="J110">
            <v>0</v>
          </cell>
          <cell r="K110">
            <v>37129.999999999985</v>
          </cell>
          <cell r="L110">
            <v>0</v>
          </cell>
          <cell r="M110">
            <v>50740.000000000073</v>
          </cell>
          <cell r="N110">
            <v>0</v>
          </cell>
          <cell r="O110">
            <v>23319.999999999993</v>
          </cell>
          <cell r="P110">
            <v>810.00000000000171</v>
          </cell>
          <cell r="Q110">
            <v>0</v>
          </cell>
          <cell r="R110">
            <v>0</v>
          </cell>
          <cell r="S110">
            <v>490.00000000000063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5293.1578947368398</v>
          </cell>
          <cell r="AB110">
            <v>0</v>
          </cell>
          <cell r="AC110">
            <v>0</v>
          </cell>
          <cell r="AD110">
            <v>76531.317073170736</v>
          </cell>
          <cell r="AE110">
            <v>0</v>
          </cell>
          <cell r="AF110">
            <v>6456.5000000000045</v>
          </cell>
          <cell r="AG110">
            <v>0</v>
          </cell>
          <cell r="AH110">
            <v>121300</v>
          </cell>
          <cell r="AI110">
            <v>0</v>
          </cell>
          <cell r="AJ110">
            <v>0</v>
          </cell>
          <cell r="AK110">
            <v>0</v>
          </cell>
          <cell r="AL110">
            <v>24201.5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858939</v>
          </cell>
          <cell r="AV110">
            <v>200770.97496790765</v>
          </cell>
          <cell r="AW110">
            <v>145501.5</v>
          </cell>
          <cell r="AX110">
            <v>136129.57562146342</v>
          </cell>
          <cell r="AY110">
            <v>1205211.4749679076</v>
          </cell>
          <cell r="AZ110">
            <v>1181009.9749679076</v>
          </cell>
          <cell r="BA110">
            <v>4265</v>
          </cell>
          <cell r="BB110">
            <v>1138755</v>
          </cell>
          <cell r="BC110">
            <v>0</v>
          </cell>
          <cell r="BD110">
            <v>0</v>
          </cell>
          <cell r="BE110">
            <v>1205211.4749679076</v>
          </cell>
          <cell r="BF110">
            <v>1205211.4749679076</v>
          </cell>
          <cell r="BG110">
            <v>0</v>
          </cell>
          <cell r="BH110">
            <v>1162956.5</v>
          </cell>
          <cell r="BI110">
            <v>1017455</v>
          </cell>
          <cell r="BJ110">
            <v>1059709.9749679076</v>
          </cell>
          <cell r="BK110">
            <v>3968.9512171082683</v>
          </cell>
          <cell r="BL110">
            <v>3758.9879751908397</v>
          </cell>
          <cell r="BM110">
            <v>5.585632178213313E-2</v>
          </cell>
          <cell r="BN110">
            <v>0</v>
          </cell>
          <cell r="BO110">
            <v>0</v>
          </cell>
          <cell r="BP110">
            <v>1205211.4749679076</v>
          </cell>
          <cell r="BQ110">
            <v>4423.2583332131371</v>
          </cell>
          <cell r="BR110" t="str">
            <v>Y</v>
          </cell>
          <cell r="BS110">
            <v>4513.9006553105155</v>
          </cell>
          <cell r="BT110">
            <v>4.6255875162273252E-2</v>
          </cell>
          <cell r="BU110">
            <v>-9698.580292289138</v>
          </cell>
          <cell r="BV110">
            <v>1195512.8946756185</v>
          </cell>
          <cell r="BW110">
            <v>0</v>
          </cell>
          <cell r="BX110">
            <v>1195512.8946756185</v>
          </cell>
          <cell r="BY110">
            <v>24201.5</v>
          </cell>
          <cell r="BZ110">
            <v>1171311.3946756185</v>
          </cell>
        </row>
        <row r="111">
          <cell r="C111">
            <v>9253102</v>
          </cell>
          <cell r="D111" t="str">
            <v>Swineshead St Mary's Church of England Primary School</v>
          </cell>
          <cell r="E111">
            <v>264</v>
          </cell>
          <cell r="F111">
            <v>264</v>
          </cell>
          <cell r="G111">
            <v>0</v>
          </cell>
          <cell r="H111">
            <v>849288</v>
          </cell>
          <cell r="I111">
            <v>0</v>
          </cell>
          <cell r="J111">
            <v>0</v>
          </cell>
          <cell r="K111">
            <v>29140.000000000022</v>
          </cell>
          <cell r="L111">
            <v>0</v>
          </cell>
          <cell r="M111">
            <v>37759.999999999935</v>
          </cell>
          <cell r="N111">
            <v>0</v>
          </cell>
          <cell r="O111">
            <v>2859.9999999999977</v>
          </cell>
          <cell r="P111">
            <v>810.00000000000261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7324.8214285714339</v>
          </cell>
          <cell r="AB111">
            <v>0</v>
          </cell>
          <cell r="AC111">
            <v>0</v>
          </cell>
          <cell r="AD111">
            <v>89924.210526315786</v>
          </cell>
          <cell r="AE111">
            <v>0</v>
          </cell>
          <cell r="AF111">
            <v>3848.0000000000118</v>
          </cell>
          <cell r="AG111">
            <v>0</v>
          </cell>
          <cell r="AH111">
            <v>121300</v>
          </cell>
          <cell r="AI111">
            <v>0</v>
          </cell>
          <cell r="AJ111">
            <v>0</v>
          </cell>
          <cell r="AK111">
            <v>0</v>
          </cell>
          <cell r="AL111">
            <v>27904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849288</v>
          </cell>
          <cell r="AV111">
            <v>171667.03195488718</v>
          </cell>
          <cell r="AW111">
            <v>149204</v>
          </cell>
          <cell r="AX111">
            <v>129140.16131789472</v>
          </cell>
          <cell r="AY111">
            <v>1170159.0319548873</v>
          </cell>
          <cell r="AZ111">
            <v>1142255.0319548873</v>
          </cell>
          <cell r="BA111">
            <v>4265</v>
          </cell>
          <cell r="BB111">
            <v>1125960</v>
          </cell>
          <cell r="BC111">
            <v>0</v>
          </cell>
          <cell r="BD111">
            <v>0</v>
          </cell>
          <cell r="BE111">
            <v>1170159.0319548873</v>
          </cell>
          <cell r="BF111">
            <v>1170159.0319548871</v>
          </cell>
          <cell r="BG111">
            <v>0</v>
          </cell>
          <cell r="BH111">
            <v>1153864</v>
          </cell>
          <cell r="BI111">
            <v>1004660</v>
          </cell>
          <cell r="BJ111">
            <v>1020955.0319548873</v>
          </cell>
          <cell r="BK111">
            <v>3867.2539089200277</v>
          </cell>
          <cell r="BL111">
            <v>3707.2314315789476</v>
          </cell>
          <cell r="BM111">
            <v>4.3164954844193484E-2</v>
          </cell>
          <cell r="BN111">
            <v>0</v>
          </cell>
          <cell r="BO111">
            <v>0</v>
          </cell>
          <cell r="BP111">
            <v>1170159.0319548873</v>
          </cell>
          <cell r="BQ111">
            <v>4326.7236058897251</v>
          </cell>
          <cell r="BR111" t="str">
            <v>Y</v>
          </cell>
          <cell r="BS111">
            <v>4432.4205755866942</v>
          </cell>
          <cell r="BT111">
            <v>2.8094652005022258E-2</v>
          </cell>
          <cell r="BU111">
            <v>-9589.607480016226</v>
          </cell>
          <cell r="BV111">
            <v>1160569.424474871</v>
          </cell>
          <cell r="BW111">
            <v>0</v>
          </cell>
          <cell r="BX111">
            <v>1160569.424474871</v>
          </cell>
          <cell r="BY111">
            <v>27904</v>
          </cell>
          <cell r="BZ111">
            <v>1132665.424474871</v>
          </cell>
        </row>
        <row r="112">
          <cell r="C112">
            <v>9253103</v>
          </cell>
          <cell r="D112" t="str">
            <v>The Fourfields Church of England School, Sutterton</v>
          </cell>
          <cell r="E112">
            <v>160</v>
          </cell>
          <cell r="F112">
            <v>160</v>
          </cell>
          <cell r="G112">
            <v>0</v>
          </cell>
          <cell r="H112">
            <v>514720</v>
          </cell>
          <cell r="I112">
            <v>0</v>
          </cell>
          <cell r="J112">
            <v>0</v>
          </cell>
          <cell r="K112">
            <v>13160</v>
          </cell>
          <cell r="L112">
            <v>0</v>
          </cell>
          <cell r="M112">
            <v>17700</v>
          </cell>
          <cell r="N112">
            <v>0</v>
          </cell>
          <cell r="O112">
            <v>1771.069182389936</v>
          </cell>
          <cell r="P112">
            <v>4347.1698113207522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679.69924812030047</v>
          </cell>
          <cell r="AB112">
            <v>0</v>
          </cell>
          <cell r="AC112">
            <v>0</v>
          </cell>
          <cell r="AD112">
            <v>45200</v>
          </cell>
          <cell r="AE112">
            <v>0</v>
          </cell>
          <cell r="AF112">
            <v>0</v>
          </cell>
          <cell r="AG112">
            <v>0</v>
          </cell>
          <cell r="AH112">
            <v>121300</v>
          </cell>
          <cell r="AI112">
            <v>0</v>
          </cell>
          <cell r="AJ112">
            <v>0</v>
          </cell>
          <cell r="AK112">
            <v>0</v>
          </cell>
          <cell r="AL112">
            <v>8678.3799999999992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514720</v>
          </cell>
          <cell r="AV112">
            <v>82857.938241830983</v>
          </cell>
          <cell r="AW112">
            <v>129978.38</v>
          </cell>
          <cell r="AX112">
            <v>76900.025720754711</v>
          </cell>
          <cell r="AY112">
            <v>727556.31824183103</v>
          </cell>
          <cell r="AZ112">
            <v>718877.93824183103</v>
          </cell>
          <cell r="BA112">
            <v>4265</v>
          </cell>
          <cell r="BB112">
            <v>682400</v>
          </cell>
          <cell r="BC112">
            <v>0</v>
          </cell>
          <cell r="BD112">
            <v>0</v>
          </cell>
          <cell r="BE112">
            <v>727556.31824183103</v>
          </cell>
          <cell r="BF112">
            <v>727556.31824183092</v>
          </cell>
          <cell r="BG112">
            <v>0</v>
          </cell>
          <cell r="BH112">
            <v>691078.38</v>
          </cell>
          <cell r="BI112">
            <v>561100</v>
          </cell>
          <cell r="BJ112">
            <v>597577.93824183103</v>
          </cell>
          <cell r="BK112">
            <v>3734.8621140114437</v>
          </cell>
          <cell r="BL112">
            <v>3591.5134862745099</v>
          </cell>
          <cell r="BM112">
            <v>3.9913153127438178E-2</v>
          </cell>
          <cell r="BN112">
            <v>0</v>
          </cell>
          <cell r="BO112">
            <v>0</v>
          </cell>
          <cell r="BP112">
            <v>727556.31824183103</v>
          </cell>
          <cell r="BQ112">
            <v>4492.9871140114437</v>
          </cell>
          <cell r="BR112" t="str">
            <v>Y</v>
          </cell>
          <cell r="BS112">
            <v>4547.2269890114439</v>
          </cell>
          <cell r="BT112">
            <v>2.3909147100736661E-2</v>
          </cell>
          <cell r="BU112">
            <v>-5811.8833212219561</v>
          </cell>
          <cell r="BV112">
            <v>721744.43492060911</v>
          </cell>
          <cell r="BW112">
            <v>0</v>
          </cell>
          <cell r="BX112">
            <v>721744.43492060911</v>
          </cell>
          <cell r="BY112">
            <v>8678.3799999999992</v>
          </cell>
          <cell r="BZ112">
            <v>713066.05492060911</v>
          </cell>
        </row>
        <row r="113">
          <cell r="C113">
            <v>9253105</v>
          </cell>
          <cell r="D113" t="str">
            <v>The Lincoln St Peter-in-Eastgate Church of England (Controlled) Infants School</v>
          </cell>
          <cell r="E113">
            <v>89</v>
          </cell>
          <cell r="F113">
            <v>89</v>
          </cell>
          <cell r="G113">
            <v>0</v>
          </cell>
          <cell r="H113">
            <v>286313</v>
          </cell>
          <cell r="I113">
            <v>0</v>
          </cell>
          <cell r="J113">
            <v>0</v>
          </cell>
          <cell r="K113">
            <v>4230.0000000000009</v>
          </cell>
          <cell r="L113">
            <v>0</v>
          </cell>
          <cell r="M113">
            <v>5310.0000000000009</v>
          </cell>
          <cell r="N113">
            <v>0</v>
          </cell>
          <cell r="O113">
            <v>444.99999999999943</v>
          </cell>
          <cell r="P113">
            <v>1911.4772727272716</v>
          </cell>
          <cell r="Q113">
            <v>3398.1818181818176</v>
          </cell>
          <cell r="R113">
            <v>2791.3636363636374</v>
          </cell>
          <cell r="S113">
            <v>1982.2727272727293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4261.4406779661012</v>
          </cell>
          <cell r="AB113">
            <v>0</v>
          </cell>
          <cell r="AC113">
            <v>0</v>
          </cell>
          <cell r="AD113">
            <v>30002.857889237199</v>
          </cell>
          <cell r="AE113">
            <v>0</v>
          </cell>
          <cell r="AF113">
            <v>0</v>
          </cell>
          <cell r="AG113">
            <v>0</v>
          </cell>
          <cell r="AH113">
            <v>121300</v>
          </cell>
          <cell r="AI113">
            <v>0</v>
          </cell>
          <cell r="AJ113">
            <v>0</v>
          </cell>
          <cell r="AK113">
            <v>0</v>
          </cell>
          <cell r="AL113">
            <v>6487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286313</v>
          </cell>
          <cell r="AV113">
            <v>54332.594021748751</v>
          </cell>
          <cell r="AW113">
            <v>127787</v>
          </cell>
          <cell r="AX113">
            <v>54208.259955454538</v>
          </cell>
          <cell r="AY113">
            <v>468432.59402174875</v>
          </cell>
          <cell r="AZ113">
            <v>461945.59402174875</v>
          </cell>
          <cell r="BA113">
            <v>4265</v>
          </cell>
          <cell r="BB113">
            <v>379585</v>
          </cell>
          <cell r="BC113">
            <v>0</v>
          </cell>
          <cell r="BD113">
            <v>0</v>
          </cell>
          <cell r="BE113">
            <v>468432.59402174875</v>
          </cell>
          <cell r="BF113">
            <v>468432.59402174875</v>
          </cell>
          <cell r="BG113">
            <v>0</v>
          </cell>
          <cell r="BH113">
            <v>386072</v>
          </cell>
          <cell r="BI113">
            <v>258285</v>
          </cell>
          <cell r="BJ113">
            <v>340645.59402174875</v>
          </cell>
          <cell r="BK113">
            <v>3827.4785845140309</v>
          </cell>
          <cell r="BL113">
            <v>3660.7642806818185</v>
          </cell>
          <cell r="BM113">
            <v>4.5540846405210722E-2</v>
          </cell>
          <cell r="BN113">
            <v>0</v>
          </cell>
          <cell r="BO113">
            <v>0</v>
          </cell>
          <cell r="BP113">
            <v>468432.59402174875</v>
          </cell>
          <cell r="BQ113">
            <v>5190.3999328286372</v>
          </cell>
          <cell r="BR113" t="str">
            <v>Y</v>
          </cell>
          <cell r="BS113">
            <v>5263.2875732780758</v>
          </cell>
          <cell r="BT113">
            <v>2.9415519159492032E-2</v>
          </cell>
          <cell r="BU113">
            <v>-3232.8600974297128</v>
          </cell>
          <cell r="BV113">
            <v>465199.73392431904</v>
          </cell>
          <cell r="BW113">
            <v>0</v>
          </cell>
          <cell r="BX113">
            <v>465199.73392431904</v>
          </cell>
          <cell r="BY113">
            <v>6487</v>
          </cell>
          <cell r="BZ113">
            <v>458712.73392431904</v>
          </cell>
        </row>
        <row r="114">
          <cell r="C114">
            <v>9253107</v>
          </cell>
          <cell r="D114" t="str">
            <v>The St Faith and St Martin Church of England Junior School, Lincoln</v>
          </cell>
          <cell r="E114">
            <v>306</v>
          </cell>
          <cell r="F114">
            <v>306</v>
          </cell>
          <cell r="G114">
            <v>0</v>
          </cell>
          <cell r="H114">
            <v>984402</v>
          </cell>
          <cell r="I114">
            <v>0</v>
          </cell>
          <cell r="J114">
            <v>0</v>
          </cell>
          <cell r="K114">
            <v>31020.000000000007</v>
          </cell>
          <cell r="L114">
            <v>0</v>
          </cell>
          <cell r="M114">
            <v>46020.000000000051</v>
          </cell>
          <cell r="N114">
            <v>0</v>
          </cell>
          <cell r="O114">
            <v>0</v>
          </cell>
          <cell r="P114">
            <v>22950.000000000018</v>
          </cell>
          <cell r="Q114">
            <v>5879.9999999999991</v>
          </cell>
          <cell r="R114">
            <v>17020.000000000062</v>
          </cell>
          <cell r="S114">
            <v>5880</v>
          </cell>
          <cell r="T114">
            <v>639.99999999999989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12430</v>
          </cell>
          <cell r="AB114">
            <v>0</v>
          </cell>
          <cell r="AC114">
            <v>0</v>
          </cell>
          <cell r="AD114">
            <v>112943.21608040202</v>
          </cell>
          <cell r="AE114">
            <v>0</v>
          </cell>
          <cell r="AF114">
            <v>0</v>
          </cell>
          <cell r="AG114">
            <v>0</v>
          </cell>
          <cell r="AH114">
            <v>121300</v>
          </cell>
          <cell r="AI114">
            <v>0</v>
          </cell>
          <cell r="AJ114">
            <v>0</v>
          </cell>
          <cell r="AK114">
            <v>0</v>
          </cell>
          <cell r="AL114">
            <v>20084.75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984402</v>
          </cell>
          <cell r="AV114">
            <v>254783.21608040214</v>
          </cell>
          <cell r="AW114">
            <v>141384.75</v>
          </cell>
          <cell r="AX114">
            <v>183450.68701185938</v>
          </cell>
          <cell r="AY114">
            <v>1380569.966080402</v>
          </cell>
          <cell r="AZ114">
            <v>1360485.216080402</v>
          </cell>
          <cell r="BA114">
            <v>4265</v>
          </cell>
          <cell r="BB114">
            <v>1305090</v>
          </cell>
          <cell r="BC114">
            <v>0</v>
          </cell>
          <cell r="BD114">
            <v>0</v>
          </cell>
          <cell r="BE114">
            <v>1380569.966080402</v>
          </cell>
          <cell r="BF114">
            <v>1380569.966080402</v>
          </cell>
          <cell r="BG114">
            <v>0</v>
          </cell>
          <cell r="BH114">
            <v>1325174.75</v>
          </cell>
          <cell r="BI114">
            <v>1183790</v>
          </cell>
          <cell r="BJ114">
            <v>1239185.216080402</v>
          </cell>
          <cell r="BK114">
            <v>4049.6248891516407</v>
          </cell>
          <cell r="BL114">
            <v>3929.2919789655175</v>
          </cell>
          <cell r="BM114">
            <v>3.0624578379589842E-2</v>
          </cell>
          <cell r="BN114">
            <v>0</v>
          </cell>
          <cell r="BO114">
            <v>0</v>
          </cell>
          <cell r="BP114">
            <v>1380569.966080402</v>
          </cell>
          <cell r="BQ114">
            <v>4446.0301179098105</v>
          </cell>
          <cell r="BR114" t="str">
            <v>Y</v>
          </cell>
          <cell r="BS114">
            <v>4511.6665558183076</v>
          </cell>
          <cell r="BT114">
            <v>2.1472651347279603E-2</v>
          </cell>
          <cell r="BU114">
            <v>-11115.226851836989</v>
          </cell>
          <cell r="BV114">
            <v>1369454.739228565</v>
          </cell>
          <cell r="BW114">
            <v>0</v>
          </cell>
          <cell r="BX114">
            <v>1369454.739228565</v>
          </cell>
          <cell r="BY114">
            <v>20084.75</v>
          </cell>
          <cell r="BZ114">
            <v>1349369.989228565</v>
          </cell>
        </row>
        <row r="115">
          <cell r="C115">
            <v>9253108</v>
          </cell>
          <cell r="D115" t="str">
            <v>The St Faith's Church of England Infant and Nursery School, Lincoln</v>
          </cell>
          <cell r="E115">
            <v>218</v>
          </cell>
          <cell r="F115">
            <v>218</v>
          </cell>
          <cell r="G115">
            <v>0</v>
          </cell>
          <cell r="H115">
            <v>701306</v>
          </cell>
          <cell r="I115">
            <v>0</v>
          </cell>
          <cell r="J115">
            <v>0</v>
          </cell>
          <cell r="K115">
            <v>17860.000000000044</v>
          </cell>
          <cell r="L115">
            <v>0</v>
          </cell>
          <cell r="M115">
            <v>22420.000000000055</v>
          </cell>
          <cell r="N115">
            <v>0</v>
          </cell>
          <cell r="O115">
            <v>219.99999999999989</v>
          </cell>
          <cell r="P115">
            <v>20519.999999999993</v>
          </cell>
          <cell r="Q115">
            <v>3359.9999999999982</v>
          </cell>
          <cell r="R115">
            <v>13800.000000000042</v>
          </cell>
          <cell r="S115">
            <v>4410.0000000000036</v>
          </cell>
          <cell r="T115">
            <v>639.99999999999966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16687.548387096784</v>
          </cell>
          <cell r="AB115">
            <v>0</v>
          </cell>
          <cell r="AC115">
            <v>0</v>
          </cell>
          <cell r="AD115">
            <v>73490.146290491117</v>
          </cell>
          <cell r="AE115">
            <v>0</v>
          </cell>
          <cell r="AF115">
            <v>0</v>
          </cell>
          <cell r="AG115">
            <v>0</v>
          </cell>
          <cell r="AH115">
            <v>121300</v>
          </cell>
          <cell r="AI115">
            <v>0</v>
          </cell>
          <cell r="AJ115">
            <v>0</v>
          </cell>
          <cell r="AK115">
            <v>0</v>
          </cell>
          <cell r="AL115">
            <v>25199.5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701306</v>
          </cell>
          <cell r="AV115">
            <v>173407.69467758804</v>
          </cell>
          <cell r="AW115">
            <v>146499.5</v>
          </cell>
          <cell r="AX115">
            <v>130151.38601090912</v>
          </cell>
          <cell r="AY115">
            <v>1021213.1946775881</v>
          </cell>
          <cell r="AZ115">
            <v>996013.69467758806</v>
          </cell>
          <cell r="BA115">
            <v>4265</v>
          </cell>
          <cell r="BB115">
            <v>929770</v>
          </cell>
          <cell r="BC115">
            <v>0</v>
          </cell>
          <cell r="BD115">
            <v>0</v>
          </cell>
          <cell r="BE115">
            <v>1021213.1946775881</v>
          </cell>
          <cell r="BF115">
            <v>1021213.1946775878</v>
          </cell>
          <cell r="BG115">
            <v>0</v>
          </cell>
          <cell r="BH115">
            <v>954969.5</v>
          </cell>
          <cell r="BI115">
            <v>808470</v>
          </cell>
          <cell r="BJ115">
            <v>874713.69467758806</v>
          </cell>
          <cell r="BK115">
            <v>4012.4481407228809</v>
          </cell>
          <cell r="BL115">
            <v>3859.899871291866</v>
          </cell>
          <cell r="BM115">
            <v>3.9521302240402068E-2</v>
          </cell>
          <cell r="BN115">
            <v>0</v>
          </cell>
          <cell r="BO115">
            <v>0</v>
          </cell>
          <cell r="BP115">
            <v>1021213.1946775881</v>
          </cell>
          <cell r="BQ115">
            <v>4568.8701590715045</v>
          </cell>
          <cell r="BR115" t="str">
            <v>Y</v>
          </cell>
          <cell r="BS115">
            <v>4684.4641957687527</v>
          </cell>
          <cell r="BT115">
            <v>2.7102329460128027E-2</v>
          </cell>
          <cell r="BU115">
            <v>-7918.6910251649142</v>
          </cell>
          <cell r="BV115">
            <v>1013294.5036524232</v>
          </cell>
          <cell r="BW115">
            <v>0</v>
          </cell>
          <cell r="BX115">
            <v>1013294.5036524232</v>
          </cell>
          <cell r="BY115">
            <v>25199.5</v>
          </cell>
          <cell r="BZ115">
            <v>988095.00365242315</v>
          </cell>
        </row>
        <row r="116">
          <cell r="C116">
            <v>9253111</v>
          </cell>
          <cell r="D116" t="str">
            <v>The Lincoln St Peter at Gowts Church of England Primary School</v>
          </cell>
          <cell r="E116">
            <v>217</v>
          </cell>
          <cell r="F116">
            <v>217</v>
          </cell>
          <cell r="G116">
            <v>0</v>
          </cell>
          <cell r="H116">
            <v>698089</v>
          </cell>
          <cell r="I116">
            <v>0</v>
          </cell>
          <cell r="J116">
            <v>0</v>
          </cell>
          <cell r="K116">
            <v>39479.999999999956</v>
          </cell>
          <cell r="L116">
            <v>0</v>
          </cell>
          <cell r="M116">
            <v>53689.999999999942</v>
          </cell>
          <cell r="N116">
            <v>0</v>
          </cell>
          <cell r="O116">
            <v>12540.000000000005</v>
          </cell>
          <cell r="P116">
            <v>15659.999999999975</v>
          </cell>
          <cell r="Q116">
            <v>5460.0000000000009</v>
          </cell>
          <cell r="R116">
            <v>17480.000000000011</v>
          </cell>
          <cell r="S116">
            <v>8330</v>
          </cell>
          <cell r="T116">
            <v>2559.9999999999995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30159.51871657751</v>
          </cell>
          <cell r="AB116">
            <v>0</v>
          </cell>
          <cell r="AC116">
            <v>0</v>
          </cell>
          <cell r="AD116">
            <v>85964.425287356324</v>
          </cell>
          <cell r="AE116">
            <v>0</v>
          </cell>
          <cell r="AF116">
            <v>1831.4999999999932</v>
          </cell>
          <cell r="AG116">
            <v>0</v>
          </cell>
          <cell r="AH116">
            <v>121300</v>
          </cell>
          <cell r="AI116">
            <v>0</v>
          </cell>
          <cell r="AJ116">
            <v>0</v>
          </cell>
          <cell r="AK116">
            <v>0</v>
          </cell>
          <cell r="AL116">
            <v>14970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698089</v>
          </cell>
          <cell r="AV116">
            <v>273155.44400393369</v>
          </cell>
          <cell r="AW116">
            <v>136270</v>
          </cell>
          <cell r="AX116">
            <v>158347.40898000001</v>
          </cell>
          <cell r="AY116">
            <v>1107514.4440039336</v>
          </cell>
          <cell r="AZ116">
            <v>1092544.4440039336</v>
          </cell>
          <cell r="BA116">
            <v>4265</v>
          </cell>
          <cell r="BB116">
            <v>925505</v>
          </cell>
          <cell r="BC116">
            <v>0</v>
          </cell>
          <cell r="BD116">
            <v>0</v>
          </cell>
          <cell r="BE116">
            <v>1107514.4440039336</v>
          </cell>
          <cell r="BF116">
            <v>1107514.444003934</v>
          </cell>
          <cell r="BG116">
            <v>0</v>
          </cell>
          <cell r="BH116">
            <v>940475</v>
          </cell>
          <cell r="BI116">
            <v>804205</v>
          </cell>
          <cell r="BJ116">
            <v>971244.44400393358</v>
          </cell>
          <cell r="BK116">
            <v>4475.7808479443947</v>
          </cell>
          <cell r="BL116">
            <v>4237.97473364486</v>
          </cell>
          <cell r="BM116">
            <v>5.6113150560246544E-2</v>
          </cell>
          <cell r="BN116">
            <v>0</v>
          </cell>
          <cell r="BO116">
            <v>0</v>
          </cell>
          <cell r="BP116">
            <v>1107514.4440039336</v>
          </cell>
          <cell r="BQ116">
            <v>5034.7670230596013</v>
          </cell>
          <cell r="BR116" t="str">
            <v>Y</v>
          </cell>
          <cell r="BS116">
            <v>5103.7531981748089</v>
          </cell>
          <cell r="BT116">
            <v>4.6977330771831749E-2</v>
          </cell>
          <cell r="BU116">
            <v>-7882.3667544072769</v>
          </cell>
          <cell r="BV116">
            <v>1099632.0772495263</v>
          </cell>
          <cell r="BW116">
            <v>0</v>
          </cell>
          <cell r="BX116">
            <v>1099632.0772495263</v>
          </cell>
          <cell r="BY116">
            <v>14970</v>
          </cell>
          <cell r="BZ116">
            <v>1084662.0772495263</v>
          </cell>
        </row>
        <row r="117">
          <cell r="C117">
            <v>9253116</v>
          </cell>
          <cell r="D117" t="str">
            <v>Binbrook CofE Primary School</v>
          </cell>
          <cell r="E117">
            <v>89</v>
          </cell>
          <cell r="F117">
            <v>89</v>
          </cell>
          <cell r="G117">
            <v>0</v>
          </cell>
          <cell r="H117">
            <v>286313</v>
          </cell>
          <cell r="I117">
            <v>0</v>
          </cell>
          <cell r="J117">
            <v>0</v>
          </cell>
          <cell r="K117">
            <v>19270.000000000011</v>
          </cell>
          <cell r="L117">
            <v>0</v>
          </cell>
          <cell r="M117">
            <v>25369.999999999982</v>
          </cell>
          <cell r="N117">
            <v>0</v>
          </cell>
          <cell r="O117">
            <v>11220.000000000009</v>
          </cell>
          <cell r="P117">
            <v>8369.9999999999982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628.5625</v>
          </cell>
          <cell r="AB117">
            <v>0</v>
          </cell>
          <cell r="AC117">
            <v>0</v>
          </cell>
          <cell r="AD117">
            <v>30171</v>
          </cell>
          <cell r="AE117">
            <v>0</v>
          </cell>
          <cell r="AF117">
            <v>0</v>
          </cell>
          <cell r="AG117">
            <v>0</v>
          </cell>
          <cell r="AH117">
            <v>121300</v>
          </cell>
          <cell r="AI117">
            <v>44646.194926568758</v>
          </cell>
          <cell r="AJ117">
            <v>0</v>
          </cell>
          <cell r="AK117">
            <v>0</v>
          </cell>
          <cell r="AL117">
            <v>11227.5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286313</v>
          </cell>
          <cell r="AV117">
            <v>95029.5625</v>
          </cell>
          <cell r="AW117">
            <v>177173.69492656877</v>
          </cell>
          <cell r="AX117">
            <v>65111.015860000007</v>
          </cell>
          <cell r="AY117">
            <v>558516.25742656877</v>
          </cell>
          <cell r="AZ117">
            <v>547288.75742656877</v>
          </cell>
          <cell r="BA117">
            <v>4265</v>
          </cell>
          <cell r="BB117">
            <v>379585</v>
          </cell>
          <cell r="BC117">
            <v>0</v>
          </cell>
          <cell r="BD117">
            <v>0</v>
          </cell>
          <cell r="BE117">
            <v>558516.25742656877</v>
          </cell>
          <cell r="BF117">
            <v>558516.25742656877</v>
          </cell>
          <cell r="BG117">
            <v>0</v>
          </cell>
          <cell r="BH117">
            <v>390812.5</v>
          </cell>
          <cell r="BI117">
            <v>213638.80507343123</v>
          </cell>
          <cell r="BJ117">
            <v>381342.5625</v>
          </cell>
          <cell r="BK117">
            <v>4284.7478932584272</v>
          </cell>
          <cell r="BL117">
            <v>4079.2310632168378</v>
          </cell>
          <cell r="BM117">
            <v>5.0381267169386831E-2</v>
          </cell>
          <cell r="BN117">
            <v>0</v>
          </cell>
          <cell r="BO117">
            <v>0</v>
          </cell>
          <cell r="BP117">
            <v>558516.25742656877</v>
          </cell>
          <cell r="BQ117">
            <v>6149.3118811974018</v>
          </cell>
          <cell r="BR117" t="str">
            <v>Y</v>
          </cell>
          <cell r="BS117">
            <v>6275.4635665906608</v>
          </cell>
          <cell r="BT117">
            <v>1.8144524947790508E-2</v>
          </cell>
          <cell r="BU117">
            <v>-3232.8600974297128</v>
          </cell>
          <cell r="BV117">
            <v>555283.39732913906</v>
          </cell>
          <cell r="BW117">
            <v>0</v>
          </cell>
          <cell r="BX117">
            <v>555283.39732913906</v>
          </cell>
          <cell r="BY117">
            <v>11227.5</v>
          </cell>
          <cell r="BZ117">
            <v>544055.89732913906</v>
          </cell>
        </row>
        <row r="118">
          <cell r="C118">
            <v>9253118</v>
          </cell>
          <cell r="D118" t="str">
            <v>The St Peter and St Paul C of E Primary School</v>
          </cell>
          <cell r="E118">
            <v>206</v>
          </cell>
          <cell r="F118">
            <v>206</v>
          </cell>
          <cell r="G118">
            <v>0</v>
          </cell>
          <cell r="H118">
            <v>662702</v>
          </cell>
          <cell r="I118">
            <v>0</v>
          </cell>
          <cell r="J118">
            <v>0</v>
          </cell>
          <cell r="K118">
            <v>25850.000000000011</v>
          </cell>
          <cell r="L118">
            <v>0</v>
          </cell>
          <cell r="M118">
            <v>33630.000000000051</v>
          </cell>
          <cell r="N118">
            <v>0</v>
          </cell>
          <cell r="O118">
            <v>21560.000000000011</v>
          </cell>
          <cell r="P118">
            <v>5400</v>
          </cell>
          <cell r="Q118">
            <v>2939.9999999999964</v>
          </cell>
          <cell r="R118">
            <v>9660.0000000000437</v>
          </cell>
          <cell r="S118">
            <v>3920.0000000000018</v>
          </cell>
          <cell r="T118">
            <v>3200.0000000000036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1315.1412429378545</v>
          </cell>
          <cell r="AB118">
            <v>0</v>
          </cell>
          <cell r="AC118">
            <v>0</v>
          </cell>
          <cell r="AD118">
            <v>102886.18784530387</v>
          </cell>
          <cell r="AE118">
            <v>0</v>
          </cell>
          <cell r="AF118">
            <v>0</v>
          </cell>
          <cell r="AG118">
            <v>0</v>
          </cell>
          <cell r="AH118">
            <v>121300</v>
          </cell>
          <cell r="AI118">
            <v>0</v>
          </cell>
          <cell r="AJ118">
            <v>0</v>
          </cell>
          <cell r="AK118">
            <v>0</v>
          </cell>
          <cell r="AL118">
            <v>21207.5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662702</v>
          </cell>
          <cell r="AV118">
            <v>210361.32908824185</v>
          </cell>
          <cell r="AW118">
            <v>142507.5</v>
          </cell>
          <cell r="AX118">
            <v>154073.22521458566</v>
          </cell>
          <cell r="AY118">
            <v>1015570.8290882418</v>
          </cell>
          <cell r="AZ118">
            <v>994363.32908824179</v>
          </cell>
          <cell r="BA118">
            <v>4265</v>
          </cell>
          <cell r="BB118">
            <v>878590</v>
          </cell>
          <cell r="BC118">
            <v>0</v>
          </cell>
          <cell r="BD118">
            <v>0</v>
          </cell>
          <cell r="BE118">
            <v>1015570.8290882418</v>
          </cell>
          <cell r="BF118">
            <v>1015570.8290882418</v>
          </cell>
          <cell r="BG118">
            <v>0</v>
          </cell>
          <cell r="BH118">
            <v>899797.5</v>
          </cell>
          <cell r="BI118">
            <v>757290</v>
          </cell>
          <cell r="BJ118">
            <v>873063.32908824179</v>
          </cell>
          <cell r="BK118">
            <v>4238.1715004283578</v>
          </cell>
          <cell r="BL118">
            <v>4061.2478548076924</v>
          </cell>
          <cell r="BM118">
            <v>4.3563863114442464E-2</v>
          </cell>
          <cell r="BN118">
            <v>0</v>
          </cell>
          <cell r="BO118">
            <v>0</v>
          </cell>
          <cell r="BP118">
            <v>1015570.8290882418</v>
          </cell>
          <cell r="BQ118">
            <v>4827.0064518846693</v>
          </cell>
          <cell r="BR118" t="str">
            <v>Y</v>
          </cell>
          <cell r="BS118">
            <v>4929.9554810108821</v>
          </cell>
          <cell r="BT118">
            <v>3.8676931071398135E-2</v>
          </cell>
          <cell r="BU118">
            <v>-7482.7997760732678</v>
          </cell>
          <cell r="BV118">
            <v>1008088.0293121685</v>
          </cell>
          <cell r="BW118">
            <v>0</v>
          </cell>
          <cell r="BX118">
            <v>1008088.0293121685</v>
          </cell>
          <cell r="BY118">
            <v>21207.5</v>
          </cell>
          <cell r="BZ118">
            <v>986880.52931216848</v>
          </cell>
        </row>
        <row r="119">
          <cell r="C119">
            <v>9253120</v>
          </cell>
          <cell r="D119" t="str">
            <v>Corringham CofE VC Primary School</v>
          </cell>
          <cell r="E119">
            <v>110</v>
          </cell>
          <cell r="F119">
            <v>110</v>
          </cell>
          <cell r="G119">
            <v>0</v>
          </cell>
          <cell r="H119">
            <v>353870</v>
          </cell>
          <cell r="I119">
            <v>0</v>
          </cell>
          <cell r="J119">
            <v>0</v>
          </cell>
          <cell r="K119">
            <v>7519.9999999999764</v>
          </cell>
          <cell r="L119">
            <v>0</v>
          </cell>
          <cell r="M119">
            <v>10030.000000000029</v>
          </cell>
          <cell r="N119">
            <v>0</v>
          </cell>
          <cell r="O119">
            <v>220</v>
          </cell>
          <cell r="P119">
            <v>3779.9999999999923</v>
          </cell>
          <cell r="Q119">
            <v>0</v>
          </cell>
          <cell r="R119">
            <v>3219.9999999999982</v>
          </cell>
          <cell r="S119">
            <v>4899.9999999999991</v>
          </cell>
          <cell r="T119">
            <v>9599.9999999999745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627.77777777777771</v>
          </cell>
          <cell r="AB119">
            <v>0</v>
          </cell>
          <cell r="AC119">
            <v>0</v>
          </cell>
          <cell r="AD119">
            <v>39776</v>
          </cell>
          <cell r="AE119">
            <v>0</v>
          </cell>
          <cell r="AF119">
            <v>0</v>
          </cell>
          <cell r="AG119">
            <v>0</v>
          </cell>
          <cell r="AH119">
            <v>121300</v>
          </cell>
          <cell r="AI119">
            <v>29225.634178905202</v>
          </cell>
          <cell r="AJ119">
            <v>0</v>
          </cell>
          <cell r="AK119">
            <v>0</v>
          </cell>
          <cell r="AL119">
            <v>11102.75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353870</v>
          </cell>
          <cell r="AV119">
            <v>79673.777777777752</v>
          </cell>
          <cell r="AW119">
            <v>161628.38417890519</v>
          </cell>
          <cell r="AX119">
            <v>72534.163599999985</v>
          </cell>
          <cell r="AY119">
            <v>595172.16195668292</v>
          </cell>
          <cell r="AZ119">
            <v>584069.41195668292</v>
          </cell>
          <cell r="BA119">
            <v>4265</v>
          </cell>
          <cell r="BB119">
            <v>469150</v>
          </cell>
          <cell r="BC119">
            <v>0</v>
          </cell>
          <cell r="BD119">
            <v>0</v>
          </cell>
          <cell r="BE119">
            <v>595172.16195668292</v>
          </cell>
          <cell r="BF119">
            <v>595172.16195668292</v>
          </cell>
          <cell r="BG119">
            <v>0</v>
          </cell>
          <cell r="BH119">
            <v>480252.75</v>
          </cell>
          <cell r="BI119">
            <v>318624.36582109483</v>
          </cell>
          <cell r="BJ119">
            <v>433543.77777777775</v>
          </cell>
          <cell r="BK119">
            <v>3941.3070707070706</v>
          </cell>
          <cell r="BL119">
            <v>3737.1276373548217</v>
          </cell>
          <cell r="BM119">
            <v>5.4635391981626098E-2</v>
          </cell>
          <cell r="BN119">
            <v>0</v>
          </cell>
          <cell r="BO119">
            <v>0</v>
          </cell>
          <cell r="BP119">
            <v>595172.16195668292</v>
          </cell>
          <cell r="BQ119">
            <v>5309.7219268789358</v>
          </cell>
          <cell r="BR119" t="str">
            <v>Y</v>
          </cell>
          <cell r="BS119">
            <v>5410.6560177880265</v>
          </cell>
          <cell r="BT119">
            <v>4.7061487254337342E-2</v>
          </cell>
          <cell r="BU119">
            <v>-3995.6697833400945</v>
          </cell>
          <cell r="BV119">
            <v>591176.49217334285</v>
          </cell>
          <cell r="BW119">
            <v>0</v>
          </cell>
          <cell r="BX119">
            <v>591176.49217334285</v>
          </cell>
          <cell r="BY119">
            <v>11102.75</v>
          </cell>
          <cell r="BZ119">
            <v>580073.74217334285</v>
          </cell>
        </row>
        <row r="120">
          <cell r="C120">
            <v>9253121</v>
          </cell>
          <cell r="D120" t="str">
            <v>Dunholme St Chad's Church of England Primary School</v>
          </cell>
          <cell r="E120">
            <v>213</v>
          </cell>
          <cell r="F120">
            <v>213</v>
          </cell>
          <cell r="G120">
            <v>0</v>
          </cell>
          <cell r="H120">
            <v>685221</v>
          </cell>
          <cell r="I120">
            <v>0</v>
          </cell>
          <cell r="J120">
            <v>0</v>
          </cell>
          <cell r="K120">
            <v>15040.000000000044</v>
          </cell>
          <cell r="L120">
            <v>0</v>
          </cell>
          <cell r="M120">
            <v>20649.999999999993</v>
          </cell>
          <cell r="N120">
            <v>0</v>
          </cell>
          <cell r="O120">
            <v>0</v>
          </cell>
          <cell r="P120">
            <v>272.5592417061614</v>
          </cell>
          <cell r="Q120">
            <v>0</v>
          </cell>
          <cell r="R120">
            <v>1393.0805687203806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2560.5319148936228</v>
          </cell>
          <cell r="AB120">
            <v>0</v>
          </cell>
          <cell r="AC120">
            <v>0</v>
          </cell>
          <cell r="AD120">
            <v>64447.049180327871</v>
          </cell>
          <cell r="AE120">
            <v>0</v>
          </cell>
          <cell r="AF120">
            <v>3903.5000000000086</v>
          </cell>
          <cell r="AG120">
            <v>0</v>
          </cell>
          <cell r="AH120">
            <v>121300</v>
          </cell>
          <cell r="AI120">
            <v>0</v>
          </cell>
          <cell r="AJ120">
            <v>0</v>
          </cell>
          <cell r="AK120">
            <v>0</v>
          </cell>
          <cell r="AL120">
            <v>18962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685221</v>
          </cell>
          <cell r="AV120">
            <v>108266.72090564809</v>
          </cell>
          <cell r="AW120">
            <v>140262</v>
          </cell>
          <cell r="AX120">
            <v>97042.314457471846</v>
          </cell>
          <cell r="AY120">
            <v>933749.72090564808</v>
          </cell>
          <cell r="AZ120">
            <v>914787.72090564808</v>
          </cell>
          <cell r="BA120">
            <v>4265</v>
          </cell>
          <cell r="BB120">
            <v>908445</v>
          </cell>
          <cell r="BC120">
            <v>0</v>
          </cell>
          <cell r="BD120">
            <v>0</v>
          </cell>
          <cell r="BE120">
            <v>933749.72090564808</v>
          </cell>
          <cell r="BF120">
            <v>933749.72090564808</v>
          </cell>
          <cell r="BG120">
            <v>0</v>
          </cell>
          <cell r="BH120">
            <v>927407</v>
          </cell>
          <cell r="BI120">
            <v>787145</v>
          </cell>
          <cell r="BJ120">
            <v>793487.72090564808</v>
          </cell>
          <cell r="BK120">
            <v>3725.2944643457658</v>
          </cell>
          <cell r="BL120">
            <v>3615.8139534883721</v>
          </cell>
          <cell r="BM120">
            <v>3.0278247793079041E-2</v>
          </cell>
          <cell r="BN120">
            <v>0</v>
          </cell>
          <cell r="BO120">
            <v>0</v>
          </cell>
          <cell r="BP120">
            <v>933749.72090564808</v>
          </cell>
          <cell r="BQ120">
            <v>4294.7780324208834</v>
          </cell>
          <cell r="BR120" t="str">
            <v>Y</v>
          </cell>
          <cell r="BS120">
            <v>4383.8015065992868</v>
          </cell>
          <cell r="BT120">
            <v>2.7085488904244448E-2</v>
          </cell>
          <cell r="BU120">
            <v>-7737.0696713767284</v>
          </cell>
          <cell r="BV120">
            <v>926012.65123427135</v>
          </cell>
          <cell r="BW120">
            <v>0</v>
          </cell>
          <cell r="BX120">
            <v>926012.65123427135</v>
          </cell>
          <cell r="BY120">
            <v>18962</v>
          </cell>
          <cell r="BZ120">
            <v>907050.65123427135</v>
          </cell>
        </row>
        <row r="121">
          <cell r="C121">
            <v>9253122</v>
          </cell>
          <cell r="D121" t="str">
            <v>Fiskerton Church of England Primary School</v>
          </cell>
          <cell r="E121">
            <v>86</v>
          </cell>
          <cell r="F121">
            <v>86</v>
          </cell>
          <cell r="G121">
            <v>0</v>
          </cell>
          <cell r="H121">
            <v>276662</v>
          </cell>
          <cell r="I121">
            <v>0</v>
          </cell>
          <cell r="J121">
            <v>0</v>
          </cell>
          <cell r="K121">
            <v>9400.0000000000109</v>
          </cell>
          <cell r="L121">
            <v>0</v>
          </cell>
          <cell r="M121">
            <v>12979.999999999996</v>
          </cell>
          <cell r="N121">
            <v>0</v>
          </cell>
          <cell r="O121">
            <v>0</v>
          </cell>
          <cell r="P121">
            <v>540.00000000000057</v>
          </cell>
          <cell r="Q121">
            <v>420.00000000000045</v>
          </cell>
          <cell r="R121">
            <v>0</v>
          </cell>
          <cell r="S121">
            <v>1959.9999999999982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647.86666666666508</v>
          </cell>
          <cell r="AB121">
            <v>0</v>
          </cell>
          <cell r="AC121">
            <v>0</v>
          </cell>
          <cell r="AD121">
            <v>25031.212121212124</v>
          </cell>
          <cell r="AE121">
            <v>0</v>
          </cell>
          <cell r="AF121">
            <v>4477.0000000000118</v>
          </cell>
          <cell r="AG121">
            <v>0</v>
          </cell>
          <cell r="AH121">
            <v>121300</v>
          </cell>
          <cell r="AI121">
            <v>18739.652870493985</v>
          </cell>
          <cell r="AJ121">
            <v>0</v>
          </cell>
          <cell r="AK121">
            <v>0</v>
          </cell>
          <cell r="AL121">
            <v>5187.2700000000004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276662</v>
          </cell>
          <cell r="AV121">
            <v>55456.078787878811</v>
          </cell>
          <cell r="AW121">
            <v>145226.92287049399</v>
          </cell>
          <cell r="AX121">
            <v>47485.687021818179</v>
          </cell>
          <cell r="AY121">
            <v>477345.00165837281</v>
          </cell>
          <cell r="AZ121">
            <v>472157.7316583728</v>
          </cell>
          <cell r="BA121">
            <v>4265</v>
          </cell>
          <cell r="BB121">
            <v>366790</v>
          </cell>
          <cell r="BC121">
            <v>0</v>
          </cell>
          <cell r="BD121">
            <v>0</v>
          </cell>
          <cell r="BE121">
            <v>477345.00165837281</v>
          </cell>
          <cell r="BF121">
            <v>477345.0016583727</v>
          </cell>
          <cell r="BG121">
            <v>0</v>
          </cell>
          <cell r="BH121">
            <v>371977.27</v>
          </cell>
          <cell r="BI121">
            <v>226750.34712950603</v>
          </cell>
          <cell r="BJ121">
            <v>332118.0787878788</v>
          </cell>
          <cell r="BK121">
            <v>3861.8381254404512</v>
          </cell>
          <cell r="BL121">
            <v>3837.2093769074813</v>
          </cell>
          <cell r="BM121">
            <v>6.4184010080833584E-3</v>
          </cell>
          <cell r="BN121">
            <v>0</v>
          </cell>
          <cell r="BO121">
            <v>0</v>
          </cell>
          <cell r="BP121">
            <v>477345.00165837281</v>
          </cell>
          <cell r="BQ121">
            <v>5490.2061820741019</v>
          </cell>
          <cell r="BR121" t="str">
            <v>Y</v>
          </cell>
          <cell r="BS121">
            <v>5550.5232750973582</v>
          </cell>
          <cell r="BT121">
            <v>-1.4140173317746418E-2</v>
          </cell>
          <cell r="BU121">
            <v>-3123.8872851568012</v>
          </cell>
          <cell r="BV121">
            <v>474221.114373216</v>
          </cell>
          <cell r="BW121">
            <v>0</v>
          </cell>
          <cell r="BX121">
            <v>474221.114373216</v>
          </cell>
          <cell r="BY121">
            <v>5187.2700000000004</v>
          </cell>
          <cell r="BZ121">
            <v>469033.84437321598</v>
          </cell>
        </row>
        <row r="122">
          <cell r="C122">
            <v>9253123</v>
          </cell>
          <cell r="D122" t="str">
            <v>Grasby All Saints Church of England Primary School</v>
          </cell>
          <cell r="E122">
            <v>79</v>
          </cell>
          <cell r="F122">
            <v>79</v>
          </cell>
          <cell r="G122">
            <v>0</v>
          </cell>
          <cell r="H122">
            <v>254143</v>
          </cell>
          <cell r="I122">
            <v>0</v>
          </cell>
          <cell r="J122">
            <v>0</v>
          </cell>
          <cell r="K122">
            <v>3290.0000000000018</v>
          </cell>
          <cell r="L122">
            <v>0</v>
          </cell>
          <cell r="M122">
            <v>4130.0000000000018</v>
          </cell>
          <cell r="N122">
            <v>0</v>
          </cell>
          <cell r="O122">
            <v>220.0000000000006</v>
          </cell>
          <cell r="P122">
            <v>0</v>
          </cell>
          <cell r="Q122">
            <v>839.99999999999898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656.39705882353041</v>
          </cell>
          <cell r="AB122">
            <v>0</v>
          </cell>
          <cell r="AC122">
            <v>0</v>
          </cell>
          <cell r="AD122">
            <v>12573.239436619719</v>
          </cell>
          <cell r="AE122">
            <v>0</v>
          </cell>
          <cell r="AF122">
            <v>0</v>
          </cell>
          <cell r="AG122">
            <v>0</v>
          </cell>
          <cell r="AH122">
            <v>121300</v>
          </cell>
          <cell r="AI122">
            <v>51989.319092122823</v>
          </cell>
          <cell r="AJ122">
            <v>0</v>
          </cell>
          <cell r="AK122">
            <v>0</v>
          </cell>
          <cell r="AL122">
            <v>8233.5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254143</v>
          </cell>
          <cell r="AV122">
            <v>21709.63649544325</v>
          </cell>
          <cell r="AW122">
            <v>181522.81909212284</v>
          </cell>
          <cell r="AX122">
            <v>34201.169590985912</v>
          </cell>
          <cell r="AY122">
            <v>457375.45558756607</v>
          </cell>
          <cell r="AZ122">
            <v>449141.95558756607</v>
          </cell>
          <cell r="BA122">
            <v>4265</v>
          </cell>
          <cell r="BB122">
            <v>336935</v>
          </cell>
          <cell r="BC122">
            <v>0</v>
          </cell>
          <cell r="BD122">
            <v>0</v>
          </cell>
          <cell r="BE122">
            <v>457375.45558756607</v>
          </cell>
          <cell r="BF122">
            <v>457375.45558756613</v>
          </cell>
          <cell r="BG122">
            <v>0</v>
          </cell>
          <cell r="BH122">
            <v>345168.5</v>
          </cell>
          <cell r="BI122">
            <v>163645.68090787716</v>
          </cell>
          <cell r="BJ122">
            <v>275852.63649544324</v>
          </cell>
          <cell r="BK122">
            <v>3491.8055252587751</v>
          </cell>
          <cell r="BL122">
            <v>3279.4262163484645</v>
          </cell>
          <cell r="BM122">
            <v>6.4761118225976758E-2</v>
          </cell>
          <cell r="BN122">
            <v>0</v>
          </cell>
          <cell r="BO122">
            <v>0</v>
          </cell>
          <cell r="BP122">
            <v>457375.45558756607</v>
          </cell>
          <cell r="BQ122">
            <v>5685.3412099691905</v>
          </cell>
          <cell r="BR122" t="str">
            <v>Y</v>
          </cell>
          <cell r="BS122">
            <v>5789.5627289565327</v>
          </cell>
          <cell r="BT122">
            <v>4.3453717019024118E-2</v>
          </cell>
          <cell r="BU122">
            <v>-2869.6173898533407</v>
          </cell>
          <cell r="BV122">
            <v>454505.83819771273</v>
          </cell>
          <cell r="BW122">
            <v>0</v>
          </cell>
          <cell r="BX122">
            <v>454505.83819771273</v>
          </cell>
          <cell r="BY122">
            <v>8233.5</v>
          </cell>
          <cell r="BZ122">
            <v>446272.33819771273</v>
          </cell>
        </row>
        <row r="123">
          <cell r="C123">
            <v>9253124</v>
          </cell>
          <cell r="D123" t="str">
            <v>The Hackthorn Church of England Primary School</v>
          </cell>
          <cell r="E123">
            <v>63</v>
          </cell>
          <cell r="F123">
            <v>63</v>
          </cell>
          <cell r="G123">
            <v>0</v>
          </cell>
          <cell r="H123">
            <v>202671</v>
          </cell>
          <cell r="I123">
            <v>0</v>
          </cell>
          <cell r="J123">
            <v>0</v>
          </cell>
          <cell r="K123">
            <v>3289.9999999999968</v>
          </cell>
          <cell r="L123">
            <v>0</v>
          </cell>
          <cell r="M123">
            <v>4129.9999999999955</v>
          </cell>
          <cell r="N123">
            <v>0</v>
          </cell>
          <cell r="O123">
            <v>0</v>
          </cell>
          <cell r="P123">
            <v>539.99999999999932</v>
          </cell>
          <cell r="Q123">
            <v>0</v>
          </cell>
          <cell r="R123">
            <v>919.99999999999875</v>
          </cell>
          <cell r="S123">
            <v>2939.9999999999991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659.16666666666595</v>
          </cell>
          <cell r="AB123">
            <v>0</v>
          </cell>
          <cell r="AC123">
            <v>0</v>
          </cell>
          <cell r="AD123">
            <v>15532.363636363634</v>
          </cell>
          <cell r="AE123">
            <v>0</v>
          </cell>
          <cell r="AF123">
            <v>3903.5000000000014</v>
          </cell>
          <cell r="AG123">
            <v>0</v>
          </cell>
          <cell r="AH123">
            <v>121300</v>
          </cell>
          <cell r="AI123">
            <v>55000</v>
          </cell>
          <cell r="AJ123">
            <v>0</v>
          </cell>
          <cell r="AK123">
            <v>0</v>
          </cell>
          <cell r="AL123">
            <v>5239.5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202671</v>
          </cell>
          <cell r="AV123">
            <v>31915.030303030289</v>
          </cell>
          <cell r="AW123">
            <v>181539.5</v>
          </cell>
          <cell r="AX123">
            <v>35738.46937454545</v>
          </cell>
          <cell r="AY123">
            <v>416125.53030303027</v>
          </cell>
          <cell r="AZ123">
            <v>410886.03030303027</v>
          </cell>
          <cell r="BA123">
            <v>4265</v>
          </cell>
          <cell r="BB123">
            <v>268695</v>
          </cell>
          <cell r="BC123">
            <v>0</v>
          </cell>
          <cell r="BD123">
            <v>0</v>
          </cell>
          <cell r="BE123">
            <v>416125.53030303027</v>
          </cell>
          <cell r="BF123">
            <v>416125.53030303027</v>
          </cell>
          <cell r="BG123">
            <v>0</v>
          </cell>
          <cell r="BH123">
            <v>273934.5</v>
          </cell>
          <cell r="BI123">
            <v>92395</v>
          </cell>
          <cell r="BJ123">
            <v>234586.03030303027</v>
          </cell>
          <cell r="BK123">
            <v>3723.5877825877819</v>
          </cell>
          <cell r="BL123">
            <v>3017.1334017543859</v>
          </cell>
          <cell r="BM123">
            <v>0.23414754562148657</v>
          </cell>
          <cell r="BN123">
            <v>0</v>
          </cell>
          <cell r="BO123">
            <v>0</v>
          </cell>
          <cell r="BP123">
            <v>416125.53030303027</v>
          </cell>
          <cell r="BQ123">
            <v>6522.0004810004802</v>
          </cell>
          <cell r="BR123" t="str">
            <v>Y</v>
          </cell>
          <cell r="BS123">
            <v>6605.1671476671472</v>
          </cell>
          <cell r="BT123">
            <v>6.4999651397853686E-2</v>
          </cell>
          <cell r="BU123">
            <v>-2288.4290577311449</v>
          </cell>
          <cell r="BV123">
            <v>413837.10124529916</v>
          </cell>
          <cell r="BW123">
            <v>0</v>
          </cell>
          <cell r="BX123">
            <v>413837.10124529916</v>
          </cell>
          <cell r="BY123">
            <v>5239.5</v>
          </cell>
          <cell r="BZ123">
            <v>408597.60124529916</v>
          </cell>
        </row>
        <row r="124">
          <cell r="C124">
            <v>9253125</v>
          </cell>
          <cell r="D124" t="str">
            <v>Halton Holegate CofE Primary School</v>
          </cell>
          <cell r="E124">
            <v>66</v>
          </cell>
          <cell r="F124">
            <v>66</v>
          </cell>
          <cell r="G124">
            <v>0</v>
          </cell>
          <cell r="H124">
            <v>212322</v>
          </cell>
          <cell r="I124">
            <v>0</v>
          </cell>
          <cell r="J124">
            <v>0</v>
          </cell>
          <cell r="K124">
            <v>16919.999999999985</v>
          </cell>
          <cell r="L124">
            <v>0</v>
          </cell>
          <cell r="M124">
            <v>24189.999999999993</v>
          </cell>
          <cell r="N124">
            <v>0</v>
          </cell>
          <cell r="O124">
            <v>6820.0000000000045</v>
          </cell>
          <cell r="P124">
            <v>1350.0000000000007</v>
          </cell>
          <cell r="Q124">
            <v>2939.9999999999982</v>
          </cell>
          <cell r="R124">
            <v>460.00000000000153</v>
          </cell>
          <cell r="S124">
            <v>490.00000000000165</v>
          </cell>
          <cell r="T124">
            <v>1920.0000000000018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632.03389830508547</v>
          </cell>
          <cell r="AB124">
            <v>0</v>
          </cell>
          <cell r="AC124">
            <v>0</v>
          </cell>
          <cell r="AD124">
            <v>13904.745762711866</v>
          </cell>
          <cell r="AE124">
            <v>0</v>
          </cell>
          <cell r="AF124">
            <v>4661.9999999999782</v>
          </cell>
          <cell r="AG124">
            <v>0</v>
          </cell>
          <cell r="AH124">
            <v>121300</v>
          </cell>
          <cell r="AI124">
            <v>55000</v>
          </cell>
          <cell r="AJ124">
            <v>0</v>
          </cell>
          <cell r="AK124">
            <v>0</v>
          </cell>
          <cell r="AL124">
            <v>5239.5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212322</v>
          </cell>
          <cell r="AV124">
            <v>74288.779661016917</v>
          </cell>
          <cell r="AW124">
            <v>181539.5</v>
          </cell>
          <cell r="AX124">
            <v>45967.623378983051</v>
          </cell>
          <cell r="AY124">
            <v>468150.27966101689</v>
          </cell>
          <cell r="AZ124">
            <v>462910.77966101689</v>
          </cell>
          <cell r="BA124">
            <v>4265</v>
          </cell>
          <cell r="BB124">
            <v>281490</v>
          </cell>
          <cell r="BC124">
            <v>0</v>
          </cell>
          <cell r="BD124">
            <v>0</v>
          </cell>
          <cell r="BE124">
            <v>468150.27966101689</v>
          </cell>
          <cell r="BF124">
            <v>468150.27966101695</v>
          </cell>
          <cell r="BG124">
            <v>0</v>
          </cell>
          <cell r="BH124">
            <v>286729.5</v>
          </cell>
          <cell r="BI124">
            <v>105190</v>
          </cell>
          <cell r="BJ124">
            <v>286610.77966101689</v>
          </cell>
          <cell r="BK124">
            <v>4342.5875706214683</v>
          </cell>
          <cell r="BL124">
            <v>3322.5622000000003</v>
          </cell>
          <cell r="BM124">
            <v>0.30699963137528863</v>
          </cell>
          <cell r="BN124">
            <v>0</v>
          </cell>
          <cell r="BO124">
            <v>0</v>
          </cell>
          <cell r="BP124">
            <v>468150.27966101689</v>
          </cell>
          <cell r="BQ124">
            <v>7013.7996918335893</v>
          </cell>
          <cell r="BR124" t="str">
            <v>Y</v>
          </cell>
          <cell r="BS124">
            <v>7093.1860554699524</v>
          </cell>
          <cell r="BT124">
            <v>6.863031481514148E-2</v>
          </cell>
          <cell r="BU124">
            <v>-2397.4018700040565</v>
          </cell>
          <cell r="BV124">
            <v>465752.87779101281</v>
          </cell>
          <cell r="BW124">
            <v>0</v>
          </cell>
          <cell r="BX124">
            <v>465752.87779101281</v>
          </cell>
          <cell r="BY124">
            <v>5239.5</v>
          </cell>
          <cell r="BZ124">
            <v>460513.37779101281</v>
          </cell>
        </row>
        <row r="125">
          <cell r="C125">
            <v>9253128</v>
          </cell>
          <cell r="D125" t="str">
            <v>St Michael's Church of England School, Louth</v>
          </cell>
          <cell r="E125">
            <v>307</v>
          </cell>
          <cell r="F125">
            <v>307</v>
          </cell>
          <cell r="G125">
            <v>0</v>
          </cell>
          <cell r="H125">
            <v>987619</v>
          </cell>
          <cell r="I125">
            <v>0</v>
          </cell>
          <cell r="J125">
            <v>0</v>
          </cell>
          <cell r="K125">
            <v>36660</v>
          </cell>
          <cell r="L125">
            <v>0</v>
          </cell>
          <cell r="M125">
            <v>48969.999999999985</v>
          </cell>
          <cell r="N125">
            <v>0</v>
          </cell>
          <cell r="O125">
            <v>5719.9999999999973</v>
          </cell>
          <cell r="P125">
            <v>26459.999999999975</v>
          </cell>
          <cell r="Q125">
            <v>0</v>
          </cell>
          <cell r="R125">
            <v>25760.00000000004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662.04198473282429</v>
          </cell>
          <cell r="AB125">
            <v>0</v>
          </cell>
          <cell r="AC125">
            <v>0</v>
          </cell>
          <cell r="AD125">
            <v>123007.92828685259</v>
          </cell>
          <cell r="AE125">
            <v>0</v>
          </cell>
          <cell r="AF125">
            <v>0</v>
          </cell>
          <cell r="AG125">
            <v>0</v>
          </cell>
          <cell r="AH125">
            <v>121300</v>
          </cell>
          <cell r="AI125">
            <v>0</v>
          </cell>
          <cell r="AJ125">
            <v>0</v>
          </cell>
          <cell r="AK125">
            <v>0</v>
          </cell>
          <cell r="AL125">
            <v>26880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987619</v>
          </cell>
          <cell r="AV125">
            <v>267239.97027158539</v>
          </cell>
          <cell r="AW125">
            <v>148180</v>
          </cell>
          <cell r="AX125">
            <v>195394.01314374505</v>
          </cell>
          <cell r="AY125">
            <v>1403038.9702715855</v>
          </cell>
          <cell r="AZ125">
            <v>1376158.9702715855</v>
          </cell>
          <cell r="BA125">
            <v>4265</v>
          </cell>
          <cell r="BB125">
            <v>1309355</v>
          </cell>
          <cell r="BC125">
            <v>0</v>
          </cell>
          <cell r="BD125">
            <v>0</v>
          </cell>
          <cell r="BE125">
            <v>1403038.9702715855</v>
          </cell>
          <cell r="BF125">
            <v>1403038.9702715853</v>
          </cell>
          <cell r="BG125">
            <v>0</v>
          </cell>
          <cell r="BH125">
            <v>1336235</v>
          </cell>
          <cell r="BI125">
            <v>1188055</v>
          </cell>
          <cell r="BJ125">
            <v>1254858.9702715855</v>
          </cell>
          <cell r="BK125">
            <v>4087.488502513308</v>
          </cell>
          <cell r="BL125">
            <v>3879.7133717532465</v>
          </cell>
          <cell r="BM125">
            <v>5.355424765983878E-2</v>
          </cell>
          <cell r="BN125">
            <v>0</v>
          </cell>
          <cell r="BO125">
            <v>0</v>
          </cell>
          <cell r="BP125">
            <v>1403038.9702715855</v>
          </cell>
          <cell r="BQ125">
            <v>4482.6025090279654</v>
          </cell>
          <cell r="BR125" t="str">
            <v>Y</v>
          </cell>
          <cell r="BS125">
            <v>4570.159512285295</v>
          </cell>
          <cell r="BT125">
            <v>4.800527781138153E-2</v>
          </cell>
          <cell r="BU125">
            <v>-11151.551122594627</v>
          </cell>
          <cell r="BV125">
            <v>1391887.4191489909</v>
          </cell>
          <cell r="BW125">
            <v>0</v>
          </cell>
          <cell r="BX125">
            <v>1391887.4191489909</v>
          </cell>
          <cell r="BY125">
            <v>26880</v>
          </cell>
          <cell r="BZ125">
            <v>1365007.4191489909</v>
          </cell>
        </row>
        <row r="126">
          <cell r="C126">
            <v>9253130</v>
          </cell>
          <cell r="D126" t="str">
            <v>The Mareham-le-Fen Church of England Primary School</v>
          </cell>
          <cell r="E126">
            <v>87</v>
          </cell>
          <cell r="F126">
            <v>87</v>
          </cell>
          <cell r="G126">
            <v>0</v>
          </cell>
          <cell r="H126">
            <v>279879</v>
          </cell>
          <cell r="I126">
            <v>0</v>
          </cell>
          <cell r="J126">
            <v>0</v>
          </cell>
          <cell r="K126">
            <v>7990.0000000000118</v>
          </cell>
          <cell r="L126">
            <v>0</v>
          </cell>
          <cell r="M126">
            <v>10030.000000000015</v>
          </cell>
          <cell r="N126">
            <v>0</v>
          </cell>
          <cell r="O126">
            <v>439.99999999999926</v>
          </cell>
          <cell r="P126">
            <v>16199.999999999998</v>
          </cell>
          <cell r="Q126">
            <v>1260.0000000000016</v>
          </cell>
          <cell r="R126">
            <v>459.99999999999926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28773.658536585364</v>
          </cell>
          <cell r="AE126">
            <v>0</v>
          </cell>
          <cell r="AF126">
            <v>1646.4999999999977</v>
          </cell>
          <cell r="AG126">
            <v>0</v>
          </cell>
          <cell r="AH126">
            <v>121300</v>
          </cell>
          <cell r="AI126">
            <v>46114.819759679565</v>
          </cell>
          <cell r="AJ126">
            <v>0</v>
          </cell>
          <cell r="AK126">
            <v>0</v>
          </cell>
          <cell r="AL126">
            <v>10978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279879</v>
          </cell>
          <cell r="AV126">
            <v>66800.158536585383</v>
          </cell>
          <cell r="AW126">
            <v>178392.81975967955</v>
          </cell>
          <cell r="AX126">
            <v>59073.500450731706</v>
          </cell>
          <cell r="AY126">
            <v>525071.97829626501</v>
          </cell>
          <cell r="AZ126">
            <v>514093.97829626501</v>
          </cell>
          <cell r="BA126">
            <v>4265</v>
          </cell>
          <cell r="BB126">
            <v>371055</v>
          </cell>
          <cell r="BC126">
            <v>0</v>
          </cell>
          <cell r="BD126">
            <v>0</v>
          </cell>
          <cell r="BE126">
            <v>525071.97829626501</v>
          </cell>
          <cell r="BF126">
            <v>525071.97829626489</v>
          </cell>
          <cell r="BG126">
            <v>0</v>
          </cell>
          <cell r="BH126">
            <v>382033</v>
          </cell>
          <cell r="BI126">
            <v>203640.18024032045</v>
          </cell>
          <cell r="BJ126">
            <v>346679.15853658546</v>
          </cell>
          <cell r="BK126">
            <v>3984.817914213626</v>
          </cell>
          <cell r="BL126">
            <v>3694.0778703260266</v>
          </cell>
          <cell r="BM126">
            <v>7.8704362521177601E-2</v>
          </cell>
          <cell r="BN126">
            <v>0</v>
          </cell>
          <cell r="BO126">
            <v>0</v>
          </cell>
          <cell r="BP126">
            <v>525071.97829626501</v>
          </cell>
          <cell r="BQ126">
            <v>5909.1261873133908</v>
          </cell>
          <cell r="BR126" t="str">
            <v>Y</v>
          </cell>
          <cell r="BS126">
            <v>6035.3100953593676</v>
          </cell>
          <cell r="BT126">
            <v>7.5375755386110077E-2</v>
          </cell>
          <cell r="BU126">
            <v>-3160.2115559144386</v>
          </cell>
          <cell r="BV126">
            <v>521911.76674035058</v>
          </cell>
          <cell r="BW126">
            <v>0</v>
          </cell>
          <cell r="BX126">
            <v>521911.76674035058</v>
          </cell>
          <cell r="BY126">
            <v>10978</v>
          </cell>
          <cell r="BZ126">
            <v>510933.76674035058</v>
          </cell>
        </row>
        <row r="127">
          <cell r="C127">
            <v>9253131</v>
          </cell>
          <cell r="D127" t="str">
            <v>The Market Rasen Church of England Primary School</v>
          </cell>
          <cell r="E127">
            <v>299</v>
          </cell>
          <cell r="F127">
            <v>299</v>
          </cell>
          <cell r="G127">
            <v>0</v>
          </cell>
          <cell r="H127">
            <v>961883</v>
          </cell>
          <cell r="I127">
            <v>0</v>
          </cell>
          <cell r="J127">
            <v>0</v>
          </cell>
          <cell r="K127">
            <v>34309.999999999942</v>
          </cell>
          <cell r="L127">
            <v>0</v>
          </cell>
          <cell r="M127">
            <v>47200.000000000065</v>
          </cell>
          <cell r="N127">
            <v>0</v>
          </cell>
          <cell r="O127">
            <v>439.99999999999994</v>
          </cell>
          <cell r="P127">
            <v>49139.999999999993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657.33463035019497</v>
          </cell>
          <cell r="AB127">
            <v>0</v>
          </cell>
          <cell r="AC127">
            <v>0</v>
          </cell>
          <cell r="AD127">
            <v>83126.746031746035</v>
          </cell>
          <cell r="AE127">
            <v>0</v>
          </cell>
          <cell r="AF127">
            <v>0</v>
          </cell>
          <cell r="AG127">
            <v>0</v>
          </cell>
          <cell r="AH127">
            <v>121300</v>
          </cell>
          <cell r="AI127">
            <v>0</v>
          </cell>
          <cell r="AJ127">
            <v>0</v>
          </cell>
          <cell r="AK127">
            <v>0</v>
          </cell>
          <cell r="AL127">
            <v>28672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961883</v>
          </cell>
          <cell r="AV127">
            <v>214874.08066209624</v>
          </cell>
          <cell r="AW127">
            <v>149972</v>
          </cell>
          <cell r="AX127">
            <v>160267.87648857143</v>
          </cell>
          <cell r="AY127">
            <v>1326729.0806620962</v>
          </cell>
          <cell r="AZ127">
            <v>1298057.0806620962</v>
          </cell>
          <cell r="BA127">
            <v>4265</v>
          </cell>
          <cell r="BB127">
            <v>1275235</v>
          </cell>
          <cell r="BC127">
            <v>0</v>
          </cell>
          <cell r="BD127">
            <v>0</v>
          </cell>
          <cell r="BE127">
            <v>1326729.0806620962</v>
          </cell>
          <cell r="BF127">
            <v>1326729.0806620962</v>
          </cell>
          <cell r="BG127">
            <v>0</v>
          </cell>
          <cell r="BH127">
            <v>1303907</v>
          </cell>
          <cell r="BI127">
            <v>1153935</v>
          </cell>
          <cell r="BJ127">
            <v>1176757.0806620962</v>
          </cell>
          <cell r="BK127">
            <v>3935.6424102411243</v>
          </cell>
          <cell r="BL127">
            <v>3802.2899496621621</v>
          </cell>
          <cell r="BM127">
            <v>3.507161798400215E-2</v>
          </cell>
          <cell r="BN127">
            <v>0</v>
          </cell>
          <cell r="BO127">
            <v>0</v>
          </cell>
          <cell r="BP127">
            <v>1326729.0806620962</v>
          </cell>
          <cell r="BQ127">
            <v>4341.3280289702216</v>
          </cell>
          <cell r="BR127" t="str">
            <v>Y</v>
          </cell>
          <cell r="BS127">
            <v>4437.2210055588503</v>
          </cell>
          <cell r="BT127">
            <v>2.9768001687124679E-2</v>
          </cell>
          <cell r="BU127">
            <v>-10860.95695653353</v>
          </cell>
          <cell r="BV127">
            <v>1315868.1237055627</v>
          </cell>
          <cell r="BW127">
            <v>0</v>
          </cell>
          <cell r="BX127">
            <v>1315868.1237055627</v>
          </cell>
          <cell r="BY127">
            <v>28672</v>
          </cell>
          <cell r="BZ127">
            <v>1287196.1237055627</v>
          </cell>
        </row>
        <row r="128">
          <cell r="C128">
            <v>9253132</v>
          </cell>
          <cell r="D128" t="str">
            <v>Newton-on-Trent CofE Primary School</v>
          </cell>
          <cell r="E128">
            <v>59</v>
          </cell>
          <cell r="F128">
            <v>59</v>
          </cell>
          <cell r="G128">
            <v>0</v>
          </cell>
          <cell r="H128">
            <v>189803</v>
          </cell>
          <cell r="I128">
            <v>0</v>
          </cell>
          <cell r="J128">
            <v>0</v>
          </cell>
          <cell r="K128">
            <v>4700.0000000000055</v>
          </cell>
          <cell r="L128">
            <v>0</v>
          </cell>
          <cell r="M128">
            <v>6490.0000000000109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640.00000000000068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19859.148936170212</v>
          </cell>
          <cell r="AE128">
            <v>0</v>
          </cell>
          <cell r="AF128">
            <v>5050.5000000000036</v>
          </cell>
          <cell r="AG128">
            <v>0</v>
          </cell>
          <cell r="AH128">
            <v>121300</v>
          </cell>
          <cell r="AI128">
            <v>55000</v>
          </cell>
          <cell r="AJ128">
            <v>0</v>
          </cell>
          <cell r="AK128">
            <v>0</v>
          </cell>
          <cell r="AL128">
            <v>4540.8999999999996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189803</v>
          </cell>
          <cell r="AV128">
            <v>36739.648936170226</v>
          </cell>
          <cell r="AW128">
            <v>180840.9</v>
          </cell>
          <cell r="AX128">
            <v>36404.411215319145</v>
          </cell>
          <cell r="AY128">
            <v>407383.54893617018</v>
          </cell>
          <cell r="AZ128">
            <v>402842.64893617015</v>
          </cell>
          <cell r="BA128">
            <v>4265</v>
          </cell>
          <cell r="BB128">
            <v>251635</v>
          </cell>
          <cell r="BC128">
            <v>0</v>
          </cell>
          <cell r="BD128">
            <v>0</v>
          </cell>
          <cell r="BE128">
            <v>407383.54893617018</v>
          </cell>
          <cell r="BF128">
            <v>407383.54893617018</v>
          </cell>
          <cell r="BG128">
            <v>0</v>
          </cell>
          <cell r="BH128">
            <v>256175.9</v>
          </cell>
          <cell r="BI128">
            <v>75335</v>
          </cell>
          <cell r="BJ128">
            <v>226542.64893617018</v>
          </cell>
          <cell r="BK128">
            <v>3839.7059141723762</v>
          </cell>
          <cell r="BL128">
            <v>3394.5977611111107</v>
          </cell>
          <cell r="BM128">
            <v>0.13112250239497417</v>
          </cell>
          <cell r="BN128">
            <v>0</v>
          </cell>
          <cell r="BO128">
            <v>0</v>
          </cell>
          <cell r="BP128">
            <v>407383.54893617018</v>
          </cell>
          <cell r="BQ128">
            <v>6827.8415073927144</v>
          </cell>
          <cell r="BR128" t="str">
            <v>Y</v>
          </cell>
          <cell r="BS128">
            <v>6904.8059141723761</v>
          </cell>
          <cell r="BT128">
            <v>2.3919703147034399E-2</v>
          </cell>
          <cell r="BU128">
            <v>-2143.1319747005959</v>
          </cell>
          <cell r="BV128">
            <v>405240.41696146957</v>
          </cell>
          <cell r="BW128">
            <v>0</v>
          </cell>
          <cell r="BX128">
            <v>405240.41696146957</v>
          </cell>
          <cell r="BY128">
            <v>4540.8999999999996</v>
          </cell>
          <cell r="BZ128">
            <v>400699.51696146955</v>
          </cell>
        </row>
        <row r="129">
          <cell r="C129">
            <v>9253133</v>
          </cell>
          <cell r="D129" t="str">
            <v>The North Cotes Church of England Primary School</v>
          </cell>
          <cell r="E129">
            <v>40</v>
          </cell>
          <cell r="F129">
            <v>40</v>
          </cell>
          <cell r="G129">
            <v>0</v>
          </cell>
          <cell r="H129">
            <v>128680</v>
          </cell>
          <cell r="I129">
            <v>0</v>
          </cell>
          <cell r="J129">
            <v>0</v>
          </cell>
          <cell r="K129">
            <v>5170</v>
          </cell>
          <cell r="L129">
            <v>0</v>
          </cell>
          <cell r="M129">
            <v>6490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1937.1428571428569</v>
          </cell>
          <cell r="AB129">
            <v>0</v>
          </cell>
          <cell r="AC129">
            <v>0</v>
          </cell>
          <cell r="AD129">
            <v>10206.451612903225</v>
          </cell>
          <cell r="AE129">
            <v>0</v>
          </cell>
          <cell r="AF129">
            <v>4255</v>
          </cell>
          <cell r="AG129">
            <v>0</v>
          </cell>
          <cell r="AH129">
            <v>121300</v>
          </cell>
          <cell r="AI129">
            <v>55000</v>
          </cell>
          <cell r="AJ129">
            <v>0</v>
          </cell>
          <cell r="AK129">
            <v>0</v>
          </cell>
          <cell r="AL129">
            <v>7984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128680</v>
          </cell>
          <cell r="AV129">
            <v>28058.594470046082</v>
          </cell>
          <cell r="AW129">
            <v>184284</v>
          </cell>
          <cell r="AX129">
            <v>26205.368051612902</v>
          </cell>
          <cell r="AY129">
            <v>341022.59447004611</v>
          </cell>
          <cell r="AZ129">
            <v>333038.59447004611</v>
          </cell>
          <cell r="BA129">
            <v>4265</v>
          </cell>
          <cell r="BB129">
            <v>170600</v>
          </cell>
          <cell r="BC129">
            <v>0</v>
          </cell>
          <cell r="BD129">
            <v>0</v>
          </cell>
          <cell r="BE129">
            <v>341022.59447004611</v>
          </cell>
          <cell r="BF129">
            <v>341022.59447004611</v>
          </cell>
          <cell r="BG129">
            <v>0</v>
          </cell>
          <cell r="BH129">
            <v>178584</v>
          </cell>
          <cell r="BI129">
            <v>-5700</v>
          </cell>
          <cell r="BJ129">
            <v>156738.59447004611</v>
          </cell>
          <cell r="BK129">
            <v>3918.464861751153</v>
          </cell>
          <cell r="BL129">
            <v>3416.2222222222222</v>
          </cell>
          <cell r="BM129">
            <v>0.1470169698744675</v>
          </cell>
          <cell r="BN129">
            <v>0</v>
          </cell>
          <cell r="BO129">
            <v>0</v>
          </cell>
          <cell r="BP129">
            <v>341022.59447004611</v>
          </cell>
          <cell r="BQ129">
            <v>8325.9648617511521</v>
          </cell>
          <cell r="BR129" t="str">
            <v>Y</v>
          </cell>
          <cell r="BS129">
            <v>8525.5648617511524</v>
          </cell>
          <cell r="BT129">
            <v>-1.1314714742782783E-3</v>
          </cell>
          <cell r="BU129">
            <v>-1452.970830305489</v>
          </cell>
          <cell r="BV129">
            <v>339569.62363974063</v>
          </cell>
          <cell r="BW129">
            <v>0</v>
          </cell>
          <cell r="BX129">
            <v>339569.62363974063</v>
          </cell>
          <cell r="BY129">
            <v>7984</v>
          </cell>
          <cell r="BZ129">
            <v>331585.62363974063</v>
          </cell>
        </row>
        <row r="130">
          <cell r="C130">
            <v>9253134</v>
          </cell>
          <cell r="D130" t="str">
            <v>North Cockerington Church of England Primary School</v>
          </cell>
          <cell r="E130">
            <v>87</v>
          </cell>
          <cell r="F130">
            <v>87</v>
          </cell>
          <cell r="G130">
            <v>0</v>
          </cell>
          <cell r="H130">
            <v>279879</v>
          </cell>
          <cell r="I130">
            <v>0</v>
          </cell>
          <cell r="J130">
            <v>0</v>
          </cell>
          <cell r="K130">
            <v>4230.0000000000018</v>
          </cell>
          <cell r="L130">
            <v>0</v>
          </cell>
          <cell r="M130">
            <v>6489.9999999999791</v>
          </cell>
          <cell r="N130">
            <v>0</v>
          </cell>
          <cell r="O130">
            <v>219.99999999999963</v>
          </cell>
          <cell r="P130">
            <v>2159.9999999999991</v>
          </cell>
          <cell r="Q130">
            <v>0</v>
          </cell>
          <cell r="R130">
            <v>6439.9999999999973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25942.916666666664</v>
          </cell>
          <cell r="AE130">
            <v>0</v>
          </cell>
          <cell r="AF130">
            <v>0</v>
          </cell>
          <cell r="AG130">
            <v>0</v>
          </cell>
          <cell r="AH130">
            <v>121300</v>
          </cell>
          <cell r="AI130">
            <v>46114.819759679565</v>
          </cell>
          <cell r="AJ130">
            <v>0</v>
          </cell>
          <cell r="AK130">
            <v>0</v>
          </cell>
          <cell r="AL130">
            <v>9231.5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279879</v>
          </cell>
          <cell r="AV130">
            <v>45482.916666666642</v>
          </cell>
          <cell r="AW130">
            <v>176646.31975967955</v>
          </cell>
          <cell r="AX130">
            <v>50155.300654999985</v>
          </cell>
          <cell r="AY130">
            <v>502008.23642634618</v>
          </cell>
          <cell r="AZ130">
            <v>492776.73642634618</v>
          </cell>
          <cell r="BA130">
            <v>4265</v>
          </cell>
          <cell r="BB130">
            <v>371055</v>
          </cell>
          <cell r="BC130">
            <v>0</v>
          </cell>
          <cell r="BD130">
            <v>0</v>
          </cell>
          <cell r="BE130">
            <v>502008.23642634618</v>
          </cell>
          <cell r="BF130">
            <v>502008.23642634624</v>
          </cell>
          <cell r="BG130">
            <v>0</v>
          </cell>
          <cell r="BH130">
            <v>380286.5</v>
          </cell>
          <cell r="BI130">
            <v>203640.18024032045</v>
          </cell>
          <cell r="BJ130">
            <v>325361.91666666663</v>
          </cell>
          <cell r="BK130">
            <v>3739.7921455938695</v>
          </cell>
          <cell r="BL130">
            <v>3616.9850278609574</v>
          </cell>
          <cell r="BM130">
            <v>3.3952896345147088E-2</v>
          </cell>
          <cell r="BN130">
            <v>0</v>
          </cell>
          <cell r="BO130">
            <v>0</v>
          </cell>
          <cell r="BP130">
            <v>502008.23642634618</v>
          </cell>
          <cell r="BQ130">
            <v>5664.1004186936343</v>
          </cell>
          <cell r="BR130" t="str">
            <v>Y</v>
          </cell>
          <cell r="BS130">
            <v>5770.2096140959329</v>
          </cell>
          <cell r="BT130">
            <v>8.7924710400915096E-3</v>
          </cell>
          <cell r="BU130">
            <v>-3160.2115559144386</v>
          </cell>
          <cell r="BV130">
            <v>498848.02487043175</v>
          </cell>
          <cell r="BW130">
            <v>0</v>
          </cell>
          <cell r="BX130">
            <v>498848.02487043175</v>
          </cell>
          <cell r="BY130">
            <v>9231.5</v>
          </cell>
          <cell r="BZ130">
            <v>489616.52487043175</v>
          </cell>
        </row>
        <row r="131">
          <cell r="C131">
            <v>9253136</v>
          </cell>
          <cell r="D131" t="str">
            <v>Reepham Church of England Primary School</v>
          </cell>
          <cell r="E131">
            <v>195</v>
          </cell>
          <cell r="F131">
            <v>195</v>
          </cell>
          <cell r="G131">
            <v>0</v>
          </cell>
          <cell r="H131">
            <v>627315</v>
          </cell>
          <cell r="I131">
            <v>0</v>
          </cell>
          <cell r="J131">
            <v>0</v>
          </cell>
          <cell r="K131">
            <v>8460</v>
          </cell>
          <cell r="L131">
            <v>0</v>
          </cell>
          <cell r="M131">
            <v>10620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640.00000000000023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1979.1916167664642</v>
          </cell>
          <cell r="AB131">
            <v>0</v>
          </cell>
          <cell r="AC131">
            <v>0</v>
          </cell>
          <cell r="AD131">
            <v>38264.371257485036</v>
          </cell>
          <cell r="AE131">
            <v>0</v>
          </cell>
          <cell r="AF131">
            <v>0</v>
          </cell>
          <cell r="AG131">
            <v>0</v>
          </cell>
          <cell r="AH131">
            <v>121300</v>
          </cell>
          <cell r="AI131">
            <v>0</v>
          </cell>
          <cell r="AJ131">
            <v>0</v>
          </cell>
          <cell r="AK131">
            <v>0</v>
          </cell>
          <cell r="AL131">
            <v>14970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627315</v>
          </cell>
          <cell r="AV131">
            <v>59963.562874251496</v>
          </cell>
          <cell r="AW131">
            <v>136270</v>
          </cell>
          <cell r="AX131">
            <v>72568.941225149698</v>
          </cell>
          <cell r="AY131">
            <v>823548.56287425151</v>
          </cell>
          <cell r="AZ131">
            <v>808578.56287425151</v>
          </cell>
          <cell r="BA131">
            <v>4265</v>
          </cell>
          <cell r="BB131">
            <v>831675</v>
          </cell>
          <cell r="BC131">
            <v>23096.437125748489</v>
          </cell>
          <cell r="BD131">
            <v>0</v>
          </cell>
          <cell r="BE131">
            <v>846645</v>
          </cell>
          <cell r="BF131">
            <v>846645</v>
          </cell>
          <cell r="BG131">
            <v>0</v>
          </cell>
          <cell r="BH131">
            <v>846645</v>
          </cell>
          <cell r="BI131">
            <v>710375</v>
          </cell>
          <cell r="BJ131">
            <v>710375</v>
          </cell>
          <cell r="BK131">
            <v>3642.9487179487178</v>
          </cell>
          <cell r="BL131">
            <v>3561.1224489795918</v>
          </cell>
          <cell r="BM131">
            <v>2.2977662279647971E-2</v>
          </cell>
          <cell r="BN131">
            <v>0</v>
          </cell>
          <cell r="BO131">
            <v>0</v>
          </cell>
          <cell r="BP131">
            <v>846645</v>
          </cell>
          <cell r="BQ131">
            <v>4265</v>
          </cell>
          <cell r="BR131" t="str">
            <v>Y</v>
          </cell>
          <cell r="BS131">
            <v>4341.7692307692305</v>
          </cell>
          <cell r="BT131">
            <v>2.0062054816624819E-2</v>
          </cell>
          <cell r="BU131">
            <v>-7083.2327977392588</v>
          </cell>
          <cell r="BV131">
            <v>839561.76720226079</v>
          </cell>
          <cell r="BW131">
            <v>0</v>
          </cell>
          <cell r="BX131">
            <v>839561.76720226079</v>
          </cell>
          <cell r="BY131">
            <v>14970</v>
          </cell>
          <cell r="BZ131">
            <v>824591.76720226079</v>
          </cell>
        </row>
        <row r="132">
          <cell r="C132">
            <v>9253139</v>
          </cell>
          <cell r="D132" t="str">
            <v>Saxilby Church of England Primary School</v>
          </cell>
          <cell r="E132">
            <v>356</v>
          </cell>
          <cell r="F132">
            <v>356</v>
          </cell>
          <cell r="G132">
            <v>0</v>
          </cell>
          <cell r="H132">
            <v>1145252</v>
          </cell>
          <cell r="I132">
            <v>0</v>
          </cell>
          <cell r="J132">
            <v>0</v>
          </cell>
          <cell r="K132">
            <v>26320.000000000022</v>
          </cell>
          <cell r="L132">
            <v>0</v>
          </cell>
          <cell r="M132">
            <v>33040.000000000029</v>
          </cell>
          <cell r="N132">
            <v>0</v>
          </cell>
          <cell r="O132">
            <v>219.99999999999969</v>
          </cell>
          <cell r="P132">
            <v>809.99999999999977</v>
          </cell>
          <cell r="Q132">
            <v>0</v>
          </cell>
          <cell r="R132">
            <v>1379.9999999999995</v>
          </cell>
          <cell r="S132">
            <v>0</v>
          </cell>
          <cell r="T132">
            <v>639.99999999999909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94081.612903225803</v>
          </cell>
          <cell r="AE132">
            <v>0</v>
          </cell>
          <cell r="AF132">
            <v>0</v>
          </cell>
          <cell r="AG132">
            <v>0</v>
          </cell>
          <cell r="AH132">
            <v>121300</v>
          </cell>
          <cell r="AI132">
            <v>0</v>
          </cell>
          <cell r="AJ132">
            <v>0</v>
          </cell>
          <cell r="AK132">
            <v>0</v>
          </cell>
          <cell r="AL132">
            <v>32768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1145252</v>
          </cell>
          <cell r="AV132">
            <v>156491.61290322585</v>
          </cell>
          <cell r="AW132">
            <v>154068</v>
          </cell>
          <cell r="AX132">
            <v>145457.24725290324</v>
          </cell>
          <cell r="AY132">
            <v>1455811.6129032259</v>
          </cell>
          <cell r="AZ132">
            <v>1423043.6129032259</v>
          </cell>
          <cell r="BA132">
            <v>4265</v>
          </cell>
          <cell r="BB132">
            <v>1518340</v>
          </cell>
          <cell r="BC132">
            <v>95296.387096774066</v>
          </cell>
          <cell r="BD132">
            <v>0</v>
          </cell>
          <cell r="BE132">
            <v>1551108</v>
          </cell>
          <cell r="BF132">
            <v>1551107.9999999998</v>
          </cell>
          <cell r="BG132">
            <v>0</v>
          </cell>
          <cell r="BH132">
            <v>1551108</v>
          </cell>
          <cell r="BI132">
            <v>1397040</v>
          </cell>
          <cell r="BJ132">
            <v>1397040</v>
          </cell>
          <cell r="BK132">
            <v>3924.2696629213483</v>
          </cell>
          <cell r="BL132">
            <v>3842.1169916434542</v>
          </cell>
          <cell r="BM132">
            <v>2.1382136841895997E-2</v>
          </cell>
          <cell r="BN132">
            <v>0</v>
          </cell>
          <cell r="BO132">
            <v>0</v>
          </cell>
          <cell r="BP132">
            <v>1551108</v>
          </cell>
          <cell r="BQ132">
            <v>4265</v>
          </cell>
          <cell r="BR132" t="str">
            <v>Y</v>
          </cell>
          <cell r="BS132">
            <v>4357.0449438202249</v>
          </cell>
          <cell r="BT132">
            <v>2.0080458978067206E-2</v>
          </cell>
          <cell r="BU132">
            <v>-12931.440389718851</v>
          </cell>
          <cell r="BV132">
            <v>1538176.5596102811</v>
          </cell>
          <cell r="BW132">
            <v>0</v>
          </cell>
          <cell r="BX132">
            <v>1538176.5596102811</v>
          </cell>
          <cell r="BY132">
            <v>32768</v>
          </cell>
          <cell r="BZ132">
            <v>1505408.5596102811</v>
          </cell>
        </row>
        <row r="133">
          <cell r="C133">
            <v>9253140</v>
          </cell>
          <cell r="D133" t="str">
            <v>Scamblesby Church of  England Primary School</v>
          </cell>
          <cell r="E133">
            <v>67</v>
          </cell>
          <cell r="F133">
            <v>67</v>
          </cell>
          <cell r="G133">
            <v>0</v>
          </cell>
          <cell r="H133">
            <v>215539</v>
          </cell>
          <cell r="I133">
            <v>0</v>
          </cell>
          <cell r="J133">
            <v>0</v>
          </cell>
          <cell r="K133">
            <v>4700.0000000000136</v>
          </cell>
          <cell r="L133">
            <v>0</v>
          </cell>
          <cell r="M133">
            <v>6490.0000000000018</v>
          </cell>
          <cell r="N133">
            <v>0</v>
          </cell>
          <cell r="O133">
            <v>220.0000000000006</v>
          </cell>
          <cell r="P133">
            <v>539.99999999999966</v>
          </cell>
          <cell r="Q133">
            <v>0</v>
          </cell>
          <cell r="R133">
            <v>2759.9999999999982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15451.020408163266</v>
          </cell>
          <cell r="AE133">
            <v>0</v>
          </cell>
          <cell r="AF133">
            <v>5531.5000000000264</v>
          </cell>
          <cell r="AG133">
            <v>0</v>
          </cell>
          <cell r="AH133">
            <v>121300</v>
          </cell>
          <cell r="AI133">
            <v>55000</v>
          </cell>
          <cell r="AJ133">
            <v>0</v>
          </cell>
          <cell r="AK133">
            <v>0</v>
          </cell>
          <cell r="AL133">
            <v>6736.5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215539</v>
          </cell>
          <cell r="AV133">
            <v>35692.520408163306</v>
          </cell>
          <cell r="AW133">
            <v>183036.5</v>
          </cell>
          <cell r="AX133">
            <v>36353.870561632648</v>
          </cell>
          <cell r="AY133">
            <v>434268.02040816331</v>
          </cell>
          <cell r="AZ133">
            <v>427531.52040816331</v>
          </cell>
          <cell r="BA133">
            <v>4265</v>
          </cell>
          <cell r="BB133">
            <v>285755</v>
          </cell>
          <cell r="BC133">
            <v>0</v>
          </cell>
          <cell r="BD133">
            <v>0</v>
          </cell>
          <cell r="BE133">
            <v>434268.02040816331</v>
          </cell>
          <cell r="BF133">
            <v>434268.02040816331</v>
          </cell>
          <cell r="BG133">
            <v>0</v>
          </cell>
          <cell r="BH133">
            <v>292491.5</v>
          </cell>
          <cell r="BI133">
            <v>109455</v>
          </cell>
          <cell r="BJ133">
            <v>251231.52040816331</v>
          </cell>
          <cell r="BK133">
            <v>3749.7241851964673</v>
          </cell>
          <cell r="BL133">
            <v>3410.4411177419356</v>
          </cell>
          <cell r="BM133">
            <v>9.9483631513090628E-2</v>
          </cell>
          <cell r="BN133">
            <v>0</v>
          </cell>
          <cell r="BO133">
            <v>0</v>
          </cell>
          <cell r="BP133">
            <v>434268.02040816331</v>
          </cell>
          <cell r="BQ133">
            <v>6381.0674687785568</v>
          </cell>
          <cell r="BR133" t="str">
            <v>Y</v>
          </cell>
          <cell r="BS133">
            <v>6481.6122448979595</v>
          </cell>
          <cell r="BT133">
            <v>1.8698128951951221E-2</v>
          </cell>
          <cell r="BU133">
            <v>-2433.7261407616938</v>
          </cell>
          <cell r="BV133">
            <v>431834.29426740162</v>
          </cell>
          <cell r="BW133">
            <v>0</v>
          </cell>
          <cell r="BX133">
            <v>431834.29426740162</v>
          </cell>
          <cell r="BY133">
            <v>6736.5</v>
          </cell>
          <cell r="BZ133">
            <v>425097.79426740162</v>
          </cell>
        </row>
        <row r="134">
          <cell r="C134">
            <v>9253141</v>
          </cell>
          <cell r="D134" t="str">
            <v>Scampton Church of England Primary School</v>
          </cell>
          <cell r="E134">
            <v>55</v>
          </cell>
          <cell r="F134">
            <v>55</v>
          </cell>
          <cell r="G134">
            <v>0</v>
          </cell>
          <cell r="H134">
            <v>176935</v>
          </cell>
          <cell r="I134">
            <v>0</v>
          </cell>
          <cell r="J134">
            <v>0</v>
          </cell>
          <cell r="K134">
            <v>3289.9999999999932</v>
          </cell>
          <cell r="L134">
            <v>0</v>
          </cell>
          <cell r="M134">
            <v>4129.9999999999918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460.0000000000004</v>
          </cell>
          <cell r="S134">
            <v>0</v>
          </cell>
          <cell r="T134">
            <v>1280.0000000000011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1902.5510204081643</v>
          </cell>
          <cell r="AB134">
            <v>0</v>
          </cell>
          <cell r="AC134">
            <v>0</v>
          </cell>
          <cell r="AD134">
            <v>21469.999999999996</v>
          </cell>
          <cell r="AE134">
            <v>0</v>
          </cell>
          <cell r="AF134">
            <v>1572.4999999999995</v>
          </cell>
          <cell r="AG134">
            <v>0</v>
          </cell>
          <cell r="AH134">
            <v>121300</v>
          </cell>
          <cell r="AI134">
            <v>55000</v>
          </cell>
          <cell r="AJ134">
            <v>0</v>
          </cell>
          <cell r="AK134">
            <v>0</v>
          </cell>
          <cell r="AL134">
            <v>9356.25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176935</v>
          </cell>
          <cell r="AV134">
            <v>34105.051020408144</v>
          </cell>
          <cell r="AW134">
            <v>185656.25</v>
          </cell>
          <cell r="AX134">
            <v>37001.362199999996</v>
          </cell>
          <cell r="AY134">
            <v>396696.30102040817</v>
          </cell>
          <cell r="AZ134">
            <v>387340.05102040817</v>
          </cell>
          <cell r="BA134">
            <v>4265</v>
          </cell>
          <cell r="BB134">
            <v>234575</v>
          </cell>
          <cell r="BC134">
            <v>0</v>
          </cell>
          <cell r="BD134">
            <v>0</v>
          </cell>
          <cell r="BE134">
            <v>396696.30102040817</v>
          </cell>
          <cell r="BF134">
            <v>396696.30102040817</v>
          </cell>
          <cell r="BG134">
            <v>0</v>
          </cell>
          <cell r="BH134">
            <v>243931.25</v>
          </cell>
          <cell r="BI134">
            <v>58275</v>
          </cell>
          <cell r="BJ134">
            <v>211040.05102040817</v>
          </cell>
          <cell r="BK134">
            <v>3837.091836734694</v>
          </cell>
          <cell r="BL134">
            <v>2736.2589707692305</v>
          </cell>
          <cell r="BM134">
            <v>0.40231311353398397</v>
          </cell>
          <cell r="BN134">
            <v>0</v>
          </cell>
          <cell r="BO134">
            <v>0</v>
          </cell>
          <cell r="BP134">
            <v>396696.30102040817</v>
          </cell>
          <cell r="BQ134">
            <v>7042.546382189239</v>
          </cell>
          <cell r="BR134" t="str">
            <v>Y</v>
          </cell>
          <cell r="BS134">
            <v>7212.660018552876</v>
          </cell>
          <cell r="BT134">
            <v>0.28970021438531535</v>
          </cell>
          <cell r="BU134">
            <v>-1997.8348916700472</v>
          </cell>
          <cell r="BV134">
            <v>394698.46612873813</v>
          </cell>
          <cell r="BW134">
            <v>0</v>
          </cell>
          <cell r="BX134">
            <v>394698.46612873813</v>
          </cell>
          <cell r="BY134">
            <v>9356.25</v>
          </cell>
          <cell r="BZ134">
            <v>385342.21612873813</v>
          </cell>
        </row>
        <row r="135">
          <cell r="C135">
            <v>9253151</v>
          </cell>
          <cell r="D135" t="str">
            <v>St Helena's Church of England Primary School, Willoughby</v>
          </cell>
          <cell r="E135">
            <v>124</v>
          </cell>
          <cell r="F135">
            <v>124</v>
          </cell>
          <cell r="G135">
            <v>0</v>
          </cell>
          <cell r="H135">
            <v>398908</v>
          </cell>
          <cell r="I135">
            <v>0</v>
          </cell>
          <cell r="J135">
            <v>0</v>
          </cell>
          <cell r="K135">
            <v>6580.0000000000227</v>
          </cell>
          <cell r="L135">
            <v>0</v>
          </cell>
          <cell r="M135">
            <v>9439.9999999999891</v>
          </cell>
          <cell r="N135">
            <v>0</v>
          </cell>
          <cell r="O135">
            <v>2200.0000000000009</v>
          </cell>
          <cell r="P135">
            <v>9719.9999999999909</v>
          </cell>
          <cell r="Q135">
            <v>16379.999999999996</v>
          </cell>
          <cell r="R135">
            <v>2759.9999999999973</v>
          </cell>
          <cell r="S135">
            <v>1959.9999999999977</v>
          </cell>
          <cell r="T135">
            <v>1920.0000000000023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32027.428571428569</v>
          </cell>
          <cell r="AE135">
            <v>0</v>
          </cell>
          <cell r="AF135">
            <v>3292.9999999999959</v>
          </cell>
          <cell r="AG135">
            <v>0</v>
          </cell>
          <cell r="AH135">
            <v>121300</v>
          </cell>
          <cell r="AI135">
            <v>18945.260347129493</v>
          </cell>
          <cell r="AJ135">
            <v>0</v>
          </cell>
          <cell r="AK135">
            <v>0</v>
          </cell>
          <cell r="AL135">
            <v>15718.5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398908</v>
          </cell>
          <cell r="AV135">
            <v>86280.428571428565</v>
          </cell>
          <cell r="AW135">
            <v>155963.76034712949</v>
          </cell>
          <cell r="AX135">
            <v>77194.183474285703</v>
          </cell>
          <cell r="AY135">
            <v>641152.18891855807</v>
          </cell>
          <cell r="AZ135">
            <v>625433.68891855807</v>
          </cell>
          <cell r="BA135">
            <v>4265</v>
          </cell>
          <cell r="BB135">
            <v>528860</v>
          </cell>
          <cell r="BC135">
            <v>0</v>
          </cell>
          <cell r="BD135">
            <v>0</v>
          </cell>
          <cell r="BE135">
            <v>641152.18891855807</v>
          </cell>
          <cell r="BF135">
            <v>641152.18891855807</v>
          </cell>
          <cell r="BG135">
            <v>0</v>
          </cell>
          <cell r="BH135">
            <v>544578.5</v>
          </cell>
          <cell r="BI135">
            <v>388614.73965287051</v>
          </cell>
          <cell r="BJ135">
            <v>485188.42857142858</v>
          </cell>
          <cell r="BK135">
            <v>3912.8099078341015</v>
          </cell>
          <cell r="BL135">
            <v>3775.2117231828711</v>
          </cell>
          <cell r="BM135">
            <v>3.6447806041252112E-2</v>
          </cell>
          <cell r="BN135">
            <v>0</v>
          </cell>
          <cell r="BO135">
            <v>0</v>
          </cell>
          <cell r="BP135">
            <v>641152.18891855807</v>
          </cell>
          <cell r="BQ135">
            <v>5043.8200719238557</v>
          </cell>
          <cell r="BR135" t="str">
            <v>Y</v>
          </cell>
          <cell r="BS135">
            <v>5170.5821686980489</v>
          </cell>
          <cell r="BT135">
            <v>5.0503430319875253E-2</v>
          </cell>
          <cell r="BU135">
            <v>-4504.209573947016</v>
          </cell>
          <cell r="BV135">
            <v>636647.97934461106</v>
          </cell>
          <cell r="BW135">
            <v>0</v>
          </cell>
          <cell r="BX135">
            <v>636647.97934461106</v>
          </cell>
          <cell r="BY135">
            <v>15718.5</v>
          </cell>
          <cell r="BZ135">
            <v>620929.47934461106</v>
          </cell>
        </row>
        <row r="136">
          <cell r="C136">
            <v>9253152</v>
          </cell>
          <cell r="D136" t="str">
            <v>The St Margaret's Church of England School, Withern</v>
          </cell>
          <cell r="E136">
            <v>74</v>
          </cell>
          <cell r="F136">
            <v>74</v>
          </cell>
          <cell r="G136">
            <v>0</v>
          </cell>
          <cell r="H136">
            <v>238058</v>
          </cell>
          <cell r="I136">
            <v>0</v>
          </cell>
          <cell r="J136">
            <v>0</v>
          </cell>
          <cell r="K136">
            <v>10810.000000000007</v>
          </cell>
          <cell r="L136">
            <v>0</v>
          </cell>
          <cell r="M136">
            <v>13570.000000000009</v>
          </cell>
          <cell r="N136">
            <v>0</v>
          </cell>
          <cell r="O136">
            <v>219.99999999999977</v>
          </cell>
          <cell r="P136">
            <v>269.99999999999972</v>
          </cell>
          <cell r="Q136">
            <v>1680.0000000000016</v>
          </cell>
          <cell r="R136">
            <v>3679.9999999999964</v>
          </cell>
          <cell r="S136">
            <v>979.99999999999898</v>
          </cell>
          <cell r="T136">
            <v>4480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16449.836065573771</v>
          </cell>
          <cell r="AE136">
            <v>0</v>
          </cell>
          <cell r="AF136">
            <v>518.00000000000227</v>
          </cell>
          <cell r="AG136">
            <v>0</v>
          </cell>
          <cell r="AH136">
            <v>121300</v>
          </cell>
          <cell r="AI136">
            <v>55000</v>
          </cell>
          <cell r="AJ136">
            <v>0</v>
          </cell>
          <cell r="AK136">
            <v>0</v>
          </cell>
          <cell r="AL136">
            <v>6237.5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238058</v>
          </cell>
          <cell r="AV136">
            <v>52657.836065573785</v>
          </cell>
          <cell r="AW136">
            <v>182537.5</v>
          </cell>
          <cell r="AX136">
            <v>44924.28403540983</v>
          </cell>
          <cell r="AY136">
            <v>473253.33606557379</v>
          </cell>
          <cell r="AZ136">
            <v>467015.83606557379</v>
          </cell>
          <cell r="BA136">
            <v>4265</v>
          </cell>
          <cell r="BB136">
            <v>315610</v>
          </cell>
          <cell r="BC136">
            <v>0</v>
          </cell>
          <cell r="BD136">
            <v>0</v>
          </cell>
          <cell r="BE136">
            <v>473253.33606557379</v>
          </cell>
          <cell r="BF136">
            <v>473253.33606557379</v>
          </cell>
          <cell r="BG136">
            <v>0</v>
          </cell>
          <cell r="BH136">
            <v>321847.5</v>
          </cell>
          <cell r="BI136">
            <v>139310</v>
          </cell>
          <cell r="BJ136">
            <v>290715.83606557379</v>
          </cell>
          <cell r="BK136">
            <v>3928.5923792645108</v>
          </cell>
          <cell r="BL136">
            <v>3687.9978202702705</v>
          </cell>
          <cell r="BM136">
            <v>6.5237174944048265E-2</v>
          </cell>
          <cell r="BN136">
            <v>0</v>
          </cell>
          <cell r="BO136">
            <v>0</v>
          </cell>
          <cell r="BP136">
            <v>473253.33606557379</v>
          </cell>
          <cell r="BQ136">
            <v>6311.0248116969433</v>
          </cell>
          <cell r="BR136" t="str">
            <v>Y</v>
          </cell>
          <cell r="BS136">
            <v>6395.3153522374832</v>
          </cell>
          <cell r="BT136">
            <v>3.9091059867145894E-2</v>
          </cell>
          <cell r="BU136">
            <v>-2687.9960360651544</v>
          </cell>
          <cell r="BV136">
            <v>470565.34002950863</v>
          </cell>
          <cell r="BW136">
            <v>0</v>
          </cell>
          <cell r="BX136">
            <v>470565.34002950863</v>
          </cell>
          <cell r="BY136">
            <v>6237.5</v>
          </cell>
          <cell r="BZ136">
            <v>464327.84002950863</v>
          </cell>
        </row>
        <row r="137">
          <cell r="C137">
            <v>9253154</v>
          </cell>
          <cell r="D137" t="str">
            <v>Bardney Church of England and Methodist Primary School</v>
          </cell>
          <cell r="E137">
            <v>205</v>
          </cell>
          <cell r="F137">
            <v>205</v>
          </cell>
          <cell r="G137">
            <v>0</v>
          </cell>
          <cell r="H137">
            <v>659485</v>
          </cell>
          <cell r="I137">
            <v>0</v>
          </cell>
          <cell r="J137">
            <v>0</v>
          </cell>
          <cell r="K137">
            <v>31960.000000000025</v>
          </cell>
          <cell r="L137">
            <v>0</v>
          </cell>
          <cell r="M137">
            <v>41299.999999999956</v>
          </cell>
          <cell r="N137">
            <v>0</v>
          </cell>
          <cell r="O137">
            <v>0</v>
          </cell>
          <cell r="P137">
            <v>269.99999999999972</v>
          </cell>
          <cell r="Q137">
            <v>0</v>
          </cell>
          <cell r="R137">
            <v>459.99999999999949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1301.4044943820252</v>
          </cell>
          <cell r="AB137">
            <v>0</v>
          </cell>
          <cell r="AC137">
            <v>0</v>
          </cell>
          <cell r="AD137">
            <v>86563.947368421053</v>
          </cell>
          <cell r="AE137">
            <v>0</v>
          </cell>
          <cell r="AF137">
            <v>4347.5000000000045</v>
          </cell>
          <cell r="AG137">
            <v>0</v>
          </cell>
          <cell r="AH137">
            <v>121300</v>
          </cell>
          <cell r="AI137">
            <v>0</v>
          </cell>
          <cell r="AJ137">
            <v>0</v>
          </cell>
          <cell r="AK137">
            <v>0</v>
          </cell>
          <cell r="AL137">
            <v>19710.5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659485</v>
          </cell>
          <cell r="AV137">
            <v>166202.85186280304</v>
          </cell>
          <cell r="AW137">
            <v>141010.5</v>
          </cell>
          <cell r="AX137">
            <v>116373.96491052631</v>
          </cell>
          <cell r="AY137">
            <v>966698.3518628031</v>
          </cell>
          <cell r="AZ137">
            <v>946987.8518628031</v>
          </cell>
          <cell r="BA137">
            <v>4265</v>
          </cell>
          <cell r="BB137">
            <v>874325</v>
          </cell>
          <cell r="BC137">
            <v>0</v>
          </cell>
          <cell r="BD137">
            <v>0</v>
          </cell>
          <cell r="BE137">
            <v>966698.3518628031</v>
          </cell>
          <cell r="BF137">
            <v>966698.35186280299</v>
          </cell>
          <cell r="BG137">
            <v>0</v>
          </cell>
          <cell r="BH137">
            <v>894035.5</v>
          </cell>
          <cell r="BI137">
            <v>753025</v>
          </cell>
          <cell r="BJ137">
            <v>825687.8518628031</v>
          </cell>
          <cell r="BK137">
            <v>4027.7456188429419</v>
          </cell>
          <cell r="BL137">
            <v>3810.0561887323943</v>
          </cell>
          <cell r="BM137">
            <v>5.7135490745340661E-2</v>
          </cell>
          <cell r="BN137">
            <v>0</v>
          </cell>
          <cell r="BO137">
            <v>0</v>
          </cell>
          <cell r="BP137">
            <v>966698.3518628031</v>
          </cell>
          <cell r="BQ137">
            <v>4619.4529359161124</v>
          </cell>
          <cell r="BR137" t="str">
            <v>Y</v>
          </cell>
          <cell r="BS137">
            <v>4715.6017164039176</v>
          </cell>
          <cell r="BT137">
            <v>5.4454425478580148E-2</v>
          </cell>
          <cell r="BU137">
            <v>-7446.4755053156305</v>
          </cell>
          <cell r="BV137">
            <v>959251.87635748752</v>
          </cell>
          <cell r="BW137">
            <v>0</v>
          </cell>
          <cell r="BX137">
            <v>959251.87635748752</v>
          </cell>
          <cell r="BY137">
            <v>19710.5</v>
          </cell>
          <cell r="BZ137">
            <v>939541.37635748752</v>
          </cell>
        </row>
        <row r="138">
          <cell r="C138">
            <v>9253156</v>
          </cell>
          <cell r="D138" t="str">
            <v>Caistor CofE and Methodist Primary School</v>
          </cell>
          <cell r="E138">
            <v>235</v>
          </cell>
          <cell r="F138">
            <v>235</v>
          </cell>
          <cell r="G138">
            <v>0</v>
          </cell>
          <cell r="H138">
            <v>755995</v>
          </cell>
          <cell r="I138">
            <v>0</v>
          </cell>
          <cell r="J138">
            <v>0</v>
          </cell>
          <cell r="K138">
            <v>21620.000000000022</v>
          </cell>
          <cell r="L138">
            <v>0</v>
          </cell>
          <cell r="M138">
            <v>31270</v>
          </cell>
          <cell r="N138">
            <v>0</v>
          </cell>
          <cell r="O138">
            <v>440</v>
          </cell>
          <cell r="P138">
            <v>540</v>
          </cell>
          <cell r="Q138">
            <v>0</v>
          </cell>
          <cell r="R138">
            <v>460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68758.482142857145</v>
          </cell>
          <cell r="AE138">
            <v>0</v>
          </cell>
          <cell r="AF138">
            <v>0</v>
          </cell>
          <cell r="AG138">
            <v>0</v>
          </cell>
          <cell r="AH138">
            <v>121300</v>
          </cell>
          <cell r="AI138">
            <v>0</v>
          </cell>
          <cell r="AJ138">
            <v>0</v>
          </cell>
          <cell r="AK138">
            <v>0</v>
          </cell>
          <cell r="AL138">
            <v>23453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755995</v>
          </cell>
          <cell r="AV138">
            <v>123088.48214285716</v>
          </cell>
          <cell r="AW138">
            <v>144753</v>
          </cell>
          <cell r="AX138">
            <v>106073.65276607142</v>
          </cell>
          <cell r="AY138">
            <v>1023836.4821428572</v>
          </cell>
          <cell r="AZ138">
            <v>1000383.4821428572</v>
          </cell>
          <cell r="BA138">
            <v>4265</v>
          </cell>
          <cell r="BB138">
            <v>1002275</v>
          </cell>
          <cell r="BC138">
            <v>1891.5178571428405</v>
          </cell>
          <cell r="BD138">
            <v>0</v>
          </cell>
          <cell r="BE138">
            <v>1025728</v>
          </cell>
          <cell r="BF138">
            <v>1025728</v>
          </cell>
          <cell r="BG138">
            <v>0</v>
          </cell>
          <cell r="BH138">
            <v>1025728</v>
          </cell>
          <cell r="BI138">
            <v>880975</v>
          </cell>
          <cell r="BJ138">
            <v>880975</v>
          </cell>
          <cell r="BK138">
            <v>3748.8297872340427</v>
          </cell>
          <cell r="BL138">
            <v>3680.8230452674898</v>
          </cell>
          <cell r="BM138">
            <v>1.847596071046952E-2</v>
          </cell>
          <cell r="BN138">
            <v>0</v>
          </cell>
          <cell r="BO138">
            <v>0</v>
          </cell>
          <cell r="BP138">
            <v>1025728</v>
          </cell>
          <cell r="BQ138">
            <v>4265</v>
          </cell>
          <cell r="BR138" t="str">
            <v>Y</v>
          </cell>
          <cell r="BS138">
            <v>4364.8</v>
          </cell>
          <cell r="BT138">
            <v>2.0644288404560118E-2</v>
          </cell>
          <cell r="BU138">
            <v>-8536.2036280447464</v>
          </cell>
          <cell r="BV138">
            <v>1017191.7963719553</v>
          </cell>
          <cell r="BW138">
            <v>0</v>
          </cell>
          <cell r="BX138">
            <v>1017191.7963719553</v>
          </cell>
          <cell r="BY138">
            <v>23453</v>
          </cell>
          <cell r="BZ138">
            <v>993738.79637195531</v>
          </cell>
        </row>
        <row r="139">
          <cell r="C139">
            <v>9253163</v>
          </cell>
          <cell r="D139" t="str">
            <v>Brant Broughton Church of England and Methodist Primary School</v>
          </cell>
          <cell r="E139">
            <v>81</v>
          </cell>
          <cell r="F139">
            <v>81</v>
          </cell>
          <cell r="G139">
            <v>0</v>
          </cell>
          <cell r="H139">
            <v>260577</v>
          </cell>
          <cell r="I139">
            <v>0</v>
          </cell>
          <cell r="J139">
            <v>0</v>
          </cell>
          <cell r="K139">
            <v>7990.0000000000164</v>
          </cell>
          <cell r="L139">
            <v>0</v>
          </cell>
          <cell r="M139">
            <v>10030.000000000022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920.00000000000148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12130.481927710844</v>
          </cell>
          <cell r="AE139">
            <v>0</v>
          </cell>
          <cell r="AF139">
            <v>0</v>
          </cell>
          <cell r="AG139">
            <v>0</v>
          </cell>
          <cell r="AH139">
            <v>121300</v>
          </cell>
          <cell r="AI139">
            <v>50520.694259012009</v>
          </cell>
          <cell r="AJ139">
            <v>0</v>
          </cell>
          <cell r="AK139">
            <v>0</v>
          </cell>
          <cell r="AL139">
            <v>9605.75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260577</v>
          </cell>
          <cell r="AV139">
            <v>31070.48192771088</v>
          </cell>
          <cell r="AW139">
            <v>181426.444259012</v>
          </cell>
          <cell r="AX139">
            <v>35710.961254457834</v>
          </cell>
          <cell r="AY139">
            <v>473073.92618672288</v>
          </cell>
          <cell r="AZ139">
            <v>463468.17618672288</v>
          </cell>
          <cell r="BA139">
            <v>4265</v>
          </cell>
          <cell r="BB139">
            <v>345465</v>
          </cell>
          <cell r="BC139">
            <v>0</v>
          </cell>
          <cell r="BD139">
            <v>0</v>
          </cell>
          <cell r="BE139">
            <v>473073.92618672288</v>
          </cell>
          <cell r="BF139">
            <v>473073.92618672282</v>
          </cell>
          <cell r="BG139">
            <v>0</v>
          </cell>
          <cell r="BH139">
            <v>355070.75</v>
          </cell>
          <cell r="BI139">
            <v>173644.305740988</v>
          </cell>
          <cell r="BJ139">
            <v>291647.48192771088</v>
          </cell>
          <cell r="BK139">
            <v>3600.5861966384059</v>
          </cell>
          <cell r="BL139">
            <v>3188.2224763556537</v>
          </cell>
          <cell r="BM139">
            <v>0.12933969424684277</v>
          </cell>
          <cell r="BN139">
            <v>0</v>
          </cell>
          <cell r="BO139">
            <v>0</v>
          </cell>
          <cell r="BP139">
            <v>473073.92618672288</v>
          </cell>
          <cell r="BQ139">
            <v>5721.8293356385539</v>
          </cell>
          <cell r="BR139" t="str">
            <v>Y</v>
          </cell>
          <cell r="BS139">
            <v>5840.4188418113936</v>
          </cell>
          <cell r="BT139">
            <v>0.18401888239243047</v>
          </cell>
          <cell r="BU139">
            <v>-2942.2659313686149</v>
          </cell>
          <cell r="BV139">
            <v>470131.66025535425</v>
          </cell>
          <cell r="BW139">
            <v>0</v>
          </cell>
          <cell r="BX139">
            <v>470131.66025535425</v>
          </cell>
          <cell r="BY139">
            <v>9605.75</v>
          </cell>
          <cell r="BZ139">
            <v>460525.91025535425</v>
          </cell>
        </row>
        <row r="140">
          <cell r="C140">
            <v>9253167</v>
          </cell>
          <cell r="D140" t="str">
            <v>The Holbeach William Stukeley Church of England Voluntary Aided Primary School</v>
          </cell>
          <cell r="E140">
            <v>300</v>
          </cell>
          <cell r="F140">
            <v>300</v>
          </cell>
          <cell r="G140">
            <v>0</v>
          </cell>
          <cell r="H140">
            <v>965100</v>
          </cell>
          <cell r="I140">
            <v>0</v>
          </cell>
          <cell r="J140">
            <v>0</v>
          </cell>
          <cell r="K140">
            <v>34780.000000000044</v>
          </cell>
          <cell r="L140">
            <v>0</v>
          </cell>
          <cell r="M140">
            <v>46020</v>
          </cell>
          <cell r="N140">
            <v>0</v>
          </cell>
          <cell r="O140">
            <v>3300</v>
          </cell>
          <cell r="P140">
            <v>24569.999999999975</v>
          </cell>
          <cell r="Q140">
            <v>0</v>
          </cell>
          <cell r="R140">
            <v>1839.9999999999952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13038.461538461534</v>
          </cell>
          <cell r="AB140">
            <v>0</v>
          </cell>
          <cell r="AC140">
            <v>0</v>
          </cell>
          <cell r="AD140">
            <v>155663.26530612246</v>
          </cell>
          <cell r="AE140">
            <v>0</v>
          </cell>
          <cell r="AF140">
            <v>0</v>
          </cell>
          <cell r="AG140">
            <v>0</v>
          </cell>
          <cell r="AH140">
            <v>121300</v>
          </cell>
          <cell r="AI140">
            <v>0</v>
          </cell>
          <cell r="AJ140">
            <v>0</v>
          </cell>
          <cell r="AK140">
            <v>0</v>
          </cell>
          <cell r="AL140">
            <v>6041.6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965100</v>
          </cell>
          <cell r="AV140">
            <v>279211.72684458399</v>
          </cell>
          <cell r="AW140">
            <v>127341.6</v>
          </cell>
          <cell r="AX140">
            <v>199291.64906122448</v>
          </cell>
          <cell r="AY140">
            <v>1371653.3268445842</v>
          </cell>
          <cell r="AZ140">
            <v>1365611.7268445841</v>
          </cell>
          <cell r="BA140">
            <v>4265</v>
          </cell>
          <cell r="BB140">
            <v>1279500</v>
          </cell>
          <cell r="BC140">
            <v>0</v>
          </cell>
          <cell r="BD140">
            <v>0</v>
          </cell>
          <cell r="BE140">
            <v>1371653.3268445842</v>
          </cell>
          <cell r="BF140">
            <v>1371653.326844584</v>
          </cell>
          <cell r="BG140">
            <v>0</v>
          </cell>
          <cell r="BH140">
            <v>1285541.6000000001</v>
          </cell>
          <cell r="BI140">
            <v>1158200</v>
          </cell>
          <cell r="BJ140">
            <v>1244311.7268445841</v>
          </cell>
          <cell r="BK140">
            <v>4147.7057561486135</v>
          </cell>
          <cell r="BL140">
            <v>3989.5491013422816</v>
          </cell>
          <cell r="BM140">
            <v>3.964273926422418E-2</v>
          </cell>
          <cell r="BN140">
            <v>0</v>
          </cell>
          <cell r="BO140">
            <v>0</v>
          </cell>
          <cell r="BP140">
            <v>1371653.3268445842</v>
          </cell>
          <cell r="BQ140">
            <v>4552.0390894819466</v>
          </cell>
          <cell r="BR140" t="str">
            <v>Y</v>
          </cell>
          <cell r="BS140">
            <v>4572.1777561486142</v>
          </cell>
          <cell r="BT140">
            <v>3.5162423326350556E-2</v>
          </cell>
          <cell r="BU140">
            <v>-10897.281227291167</v>
          </cell>
          <cell r="BV140">
            <v>1360756.0456172931</v>
          </cell>
          <cell r="BW140">
            <v>0</v>
          </cell>
          <cell r="BX140">
            <v>1360756.0456172931</v>
          </cell>
          <cell r="BY140">
            <v>6041.6</v>
          </cell>
          <cell r="BZ140">
            <v>1354714.445617293</v>
          </cell>
        </row>
        <row r="141">
          <cell r="C141">
            <v>9253168</v>
          </cell>
          <cell r="D141" t="str">
            <v>East Wold Church of England Primary School</v>
          </cell>
          <cell r="E141">
            <v>108</v>
          </cell>
          <cell r="F141">
            <v>108</v>
          </cell>
          <cell r="G141">
            <v>0</v>
          </cell>
          <cell r="H141">
            <v>347436</v>
          </cell>
          <cell r="I141">
            <v>0</v>
          </cell>
          <cell r="J141">
            <v>0</v>
          </cell>
          <cell r="K141">
            <v>4229.9999999999982</v>
          </cell>
          <cell r="L141">
            <v>0</v>
          </cell>
          <cell r="M141">
            <v>7079.9999999999927</v>
          </cell>
          <cell r="N141">
            <v>0</v>
          </cell>
          <cell r="O141">
            <v>879.99999999999909</v>
          </cell>
          <cell r="P141">
            <v>5399.9999999999955</v>
          </cell>
          <cell r="Q141">
            <v>420.00000000000011</v>
          </cell>
          <cell r="R141">
            <v>3680.0000000000009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47531.368421052626</v>
          </cell>
          <cell r="AE141">
            <v>0</v>
          </cell>
          <cell r="AF141">
            <v>0</v>
          </cell>
          <cell r="AG141">
            <v>0</v>
          </cell>
          <cell r="AH141">
            <v>121300</v>
          </cell>
          <cell r="AI141">
            <v>30694.259012016009</v>
          </cell>
          <cell r="AJ141">
            <v>0</v>
          </cell>
          <cell r="AK141">
            <v>0</v>
          </cell>
          <cell r="AL141">
            <v>15843.25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347436</v>
          </cell>
          <cell r="AV141">
            <v>69221.368421052612</v>
          </cell>
          <cell r="AW141">
            <v>167837.509012016</v>
          </cell>
          <cell r="AX141">
            <v>69810.080846315788</v>
          </cell>
          <cell r="AY141">
            <v>584494.87743306858</v>
          </cell>
          <cell r="AZ141">
            <v>568651.62743306858</v>
          </cell>
          <cell r="BA141">
            <v>4265</v>
          </cell>
          <cell r="BB141">
            <v>460620</v>
          </cell>
          <cell r="BC141">
            <v>0</v>
          </cell>
          <cell r="BD141">
            <v>0</v>
          </cell>
          <cell r="BE141">
            <v>584494.87743306858</v>
          </cell>
          <cell r="BF141">
            <v>584494.87743306858</v>
          </cell>
          <cell r="BG141">
            <v>0</v>
          </cell>
          <cell r="BH141">
            <v>476463.25</v>
          </cell>
          <cell r="BI141">
            <v>308625.740987984</v>
          </cell>
          <cell r="BJ141">
            <v>416657.36842105258</v>
          </cell>
          <cell r="BK141">
            <v>3857.9385964912276</v>
          </cell>
          <cell r="BL141">
            <v>3561.5318875042835</v>
          </cell>
          <cell r="BM141">
            <v>8.3224499555063322E-2</v>
          </cell>
          <cell r="BN141">
            <v>0</v>
          </cell>
          <cell r="BO141">
            <v>0</v>
          </cell>
          <cell r="BP141">
            <v>584494.87743306858</v>
          </cell>
          <cell r="BQ141">
            <v>5265.2928466024869</v>
          </cell>
          <cell r="BR141" t="str">
            <v>Y</v>
          </cell>
          <cell r="BS141">
            <v>5411.989605861746</v>
          </cell>
          <cell r="BT141">
            <v>7.235646576042587E-2</v>
          </cell>
          <cell r="BU141">
            <v>-3923.0212418248202</v>
          </cell>
          <cell r="BV141">
            <v>580571.85619124374</v>
          </cell>
          <cell r="BW141">
            <v>0</v>
          </cell>
          <cell r="BX141">
            <v>580571.85619124374</v>
          </cell>
          <cell r="BY141">
            <v>15843.25</v>
          </cell>
          <cell r="BZ141">
            <v>564728.60619124374</v>
          </cell>
        </row>
        <row r="142">
          <cell r="C142">
            <v>9253169</v>
          </cell>
          <cell r="D142" t="str">
            <v>St George's Church of England Community Primary School, Gainsborough</v>
          </cell>
          <cell r="E142">
            <v>190</v>
          </cell>
          <cell r="F142">
            <v>190</v>
          </cell>
          <cell r="G142">
            <v>0</v>
          </cell>
          <cell r="H142">
            <v>611230</v>
          </cell>
          <cell r="I142">
            <v>0</v>
          </cell>
          <cell r="J142">
            <v>0</v>
          </cell>
          <cell r="K142">
            <v>66740.000000000044</v>
          </cell>
          <cell r="L142">
            <v>0</v>
          </cell>
          <cell r="M142">
            <v>84369.999999999956</v>
          </cell>
          <cell r="N142">
            <v>0</v>
          </cell>
          <cell r="O142">
            <v>440.00000000000068</v>
          </cell>
          <cell r="P142">
            <v>2159.9999999999982</v>
          </cell>
          <cell r="Q142">
            <v>0</v>
          </cell>
          <cell r="R142">
            <v>13339.999999999964</v>
          </cell>
          <cell r="S142">
            <v>20090.000000000044</v>
          </cell>
          <cell r="T142">
            <v>69120.000000000015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5891.1585365853653</v>
          </cell>
          <cell r="AB142">
            <v>0</v>
          </cell>
          <cell r="AC142">
            <v>0</v>
          </cell>
          <cell r="AD142">
            <v>100105.52147239263</v>
          </cell>
          <cell r="AE142">
            <v>0</v>
          </cell>
          <cell r="AF142">
            <v>2405.0000000000018</v>
          </cell>
          <cell r="AG142">
            <v>0</v>
          </cell>
          <cell r="AH142">
            <v>121300</v>
          </cell>
          <cell r="AI142">
            <v>0</v>
          </cell>
          <cell r="AJ142">
            <v>0</v>
          </cell>
          <cell r="AK142">
            <v>0</v>
          </cell>
          <cell r="AL142">
            <v>20708.5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611230</v>
          </cell>
          <cell r="AV142">
            <v>364661.680008978</v>
          </cell>
          <cell r="AW142">
            <v>142008.5</v>
          </cell>
          <cell r="AX142">
            <v>198961.69858159512</v>
          </cell>
          <cell r="AY142">
            <v>1117900.1800089781</v>
          </cell>
          <cell r="AZ142">
            <v>1097191.6800089781</v>
          </cell>
          <cell r="BA142">
            <v>4265</v>
          </cell>
          <cell r="BB142">
            <v>810350</v>
          </cell>
          <cell r="BC142">
            <v>0</v>
          </cell>
          <cell r="BD142">
            <v>0</v>
          </cell>
          <cell r="BE142">
            <v>1117900.1800089781</v>
          </cell>
          <cell r="BF142">
            <v>1117900.1800089781</v>
          </cell>
          <cell r="BG142">
            <v>0</v>
          </cell>
          <cell r="BH142">
            <v>831058.5</v>
          </cell>
          <cell r="BI142">
            <v>689050</v>
          </cell>
          <cell r="BJ142">
            <v>975891.68000897812</v>
          </cell>
          <cell r="BK142">
            <v>5136.2720000472536</v>
          </cell>
          <cell r="BL142">
            <v>4947.2968035000004</v>
          </cell>
          <cell r="BM142">
            <v>3.8197667140884177E-2</v>
          </cell>
          <cell r="BN142">
            <v>0</v>
          </cell>
          <cell r="BO142">
            <v>0</v>
          </cell>
          <cell r="BP142">
            <v>1117900.1800089781</v>
          </cell>
          <cell r="BQ142">
            <v>5774.6930526788319</v>
          </cell>
          <cell r="BR142" t="str">
            <v>Y</v>
          </cell>
          <cell r="BS142">
            <v>5883.6851579419899</v>
          </cell>
          <cell r="BT142">
            <v>4.0009241500144288E-2</v>
          </cell>
          <cell r="BU142">
            <v>-6901.611443951072</v>
          </cell>
          <cell r="BV142">
            <v>1110998.5685650271</v>
          </cell>
          <cell r="BW142">
            <v>0</v>
          </cell>
          <cell r="BX142">
            <v>1110998.5685650271</v>
          </cell>
          <cell r="BY142">
            <v>20708.5</v>
          </cell>
          <cell r="BZ142">
            <v>1090290.0685650271</v>
          </cell>
        </row>
        <row r="143">
          <cell r="C143">
            <v>9253170</v>
          </cell>
          <cell r="D143" t="str">
            <v>The Sibsey Free Primary School</v>
          </cell>
          <cell r="E143">
            <v>178</v>
          </cell>
          <cell r="F143">
            <v>178</v>
          </cell>
          <cell r="G143">
            <v>0</v>
          </cell>
          <cell r="H143">
            <v>572626</v>
          </cell>
          <cell r="I143">
            <v>0</v>
          </cell>
          <cell r="J143">
            <v>0</v>
          </cell>
          <cell r="K143">
            <v>18330.000000000029</v>
          </cell>
          <cell r="L143">
            <v>0</v>
          </cell>
          <cell r="M143">
            <v>23599.999999999945</v>
          </cell>
          <cell r="N143">
            <v>0</v>
          </cell>
          <cell r="O143">
            <v>7522.2598870056499</v>
          </cell>
          <cell r="P143">
            <v>1357.6271186440695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32890.817610062892</v>
          </cell>
          <cell r="AE143">
            <v>0</v>
          </cell>
          <cell r="AF143">
            <v>0</v>
          </cell>
          <cell r="AG143">
            <v>0</v>
          </cell>
          <cell r="AH143">
            <v>121300</v>
          </cell>
          <cell r="AI143">
            <v>0</v>
          </cell>
          <cell r="AJ143">
            <v>0</v>
          </cell>
          <cell r="AK143">
            <v>0</v>
          </cell>
          <cell r="AL143">
            <v>16966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572626</v>
          </cell>
          <cell r="AV143">
            <v>83700.704615712588</v>
          </cell>
          <cell r="AW143">
            <v>138266</v>
          </cell>
          <cell r="AX143">
            <v>74481.90440506555</v>
          </cell>
          <cell r="AY143">
            <v>794592.70461571263</v>
          </cell>
          <cell r="AZ143">
            <v>777626.70461571263</v>
          </cell>
          <cell r="BA143">
            <v>4265</v>
          </cell>
          <cell r="BB143">
            <v>759170</v>
          </cell>
          <cell r="BC143">
            <v>0</v>
          </cell>
          <cell r="BD143">
            <v>0</v>
          </cell>
          <cell r="BE143">
            <v>794592.70461571263</v>
          </cell>
          <cell r="BF143">
            <v>794592.70461571263</v>
          </cell>
          <cell r="BG143">
            <v>0</v>
          </cell>
          <cell r="BH143">
            <v>776136</v>
          </cell>
          <cell r="BI143">
            <v>637870</v>
          </cell>
          <cell r="BJ143">
            <v>656326.70461571263</v>
          </cell>
          <cell r="BK143">
            <v>3687.2286776163633</v>
          </cell>
          <cell r="BL143">
            <v>3535.2728788235295</v>
          </cell>
          <cell r="BM143">
            <v>4.298276370773442E-2</v>
          </cell>
          <cell r="BN143">
            <v>0</v>
          </cell>
          <cell r="BO143">
            <v>0</v>
          </cell>
          <cell r="BP143">
            <v>794592.70461571263</v>
          </cell>
          <cell r="BQ143">
            <v>4368.6893517736662</v>
          </cell>
          <cell r="BR143" t="str">
            <v>Y</v>
          </cell>
          <cell r="BS143">
            <v>4464.0039585152399</v>
          </cell>
          <cell r="BT143">
            <v>2.6537645941264953E-2</v>
          </cell>
          <cell r="BU143">
            <v>-6465.7201948594256</v>
          </cell>
          <cell r="BV143">
            <v>788126.9844208532</v>
          </cell>
          <cell r="BW143">
            <v>0</v>
          </cell>
          <cell r="BX143">
            <v>788126.9844208532</v>
          </cell>
          <cell r="BY143">
            <v>16966</v>
          </cell>
          <cell r="BZ143">
            <v>771160.9844208532</v>
          </cell>
        </row>
        <row r="144">
          <cell r="C144">
            <v>9253171</v>
          </cell>
          <cell r="D144" t="str">
            <v>Stickney Church of England Primary School</v>
          </cell>
          <cell r="E144">
            <v>151</v>
          </cell>
          <cell r="F144">
            <v>151</v>
          </cell>
          <cell r="G144">
            <v>0</v>
          </cell>
          <cell r="H144">
            <v>485767</v>
          </cell>
          <cell r="I144">
            <v>0</v>
          </cell>
          <cell r="J144">
            <v>0</v>
          </cell>
          <cell r="K144">
            <v>16919.999999999996</v>
          </cell>
          <cell r="L144">
            <v>0</v>
          </cell>
          <cell r="M144">
            <v>23600.000000000033</v>
          </cell>
          <cell r="N144">
            <v>0</v>
          </cell>
          <cell r="O144">
            <v>17820.000000000011</v>
          </cell>
          <cell r="P144">
            <v>3240.0000000000005</v>
          </cell>
          <cell r="Q144">
            <v>0</v>
          </cell>
          <cell r="R144">
            <v>920.00000000000125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2687.0866141732295</v>
          </cell>
          <cell r="AB144">
            <v>0</v>
          </cell>
          <cell r="AC144">
            <v>0</v>
          </cell>
          <cell r="AD144">
            <v>77009.999999999985</v>
          </cell>
          <cell r="AE144">
            <v>0</v>
          </cell>
          <cell r="AF144">
            <v>7344.50000000005</v>
          </cell>
          <cell r="AG144">
            <v>0</v>
          </cell>
          <cell r="AH144">
            <v>121300</v>
          </cell>
          <cell r="AI144">
            <v>0</v>
          </cell>
          <cell r="AJ144">
            <v>0</v>
          </cell>
          <cell r="AK144">
            <v>0</v>
          </cell>
          <cell r="AL144">
            <v>24775.35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485767</v>
          </cell>
          <cell r="AV144">
            <v>149541.58661417331</v>
          </cell>
          <cell r="AW144">
            <v>146075.35</v>
          </cell>
          <cell r="AX144">
            <v>109000.70244000001</v>
          </cell>
          <cell r="AY144">
            <v>781383.93661417335</v>
          </cell>
          <cell r="AZ144">
            <v>756608.58661417337</v>
          </cell>
          <cell r="BA144">
            <v>4265</v>
          </cell>
          <cell r="BB144">
            <v>644015</v>
          </cell>
          <cell r="BC144">
            <v>0</v>
          </cell>
          <cell r="BD144">
            <v>0</v>
          </cell>
          <cell r="BE144">
            <v>781383.93661417335</v>
          </cell>
          <cell r="BF144">
            <v>781383.93661417323</v>
          </cell>
          <cell r="BG144">
            <v>0</v>
          </cell>
          <cell r="BH144">
            <v>668790.35</v>
          </cell>
          <cell r="BI144">
            <v>522715</v>
          </cell>
          <cell r="BJ144">
            <v>635308.58661417337</v>
          </cell>
          <cell r="BK144">
            <v>4207.3416332064462</v>
          </cell>
          <cell r="BL144">
            <v>4054.3141503496504</v>
          </cell>
          <cell r="BM144">
            <v>3.7744357536674482E-2</v>
          </cell>
          <cell r="BN144">
            <v>0</v>
          </cell>
          <cell r="BO144">
            <v>0</v>
          </cell>
          <cell r="BP144">
            <v>781383.93661417335</v>
          </cell>
          <cell r="BQ144">
            <v>5010.6528914845921</v>
          </cell>
          <cell r="BR144" t="str">
            <v>Y</v>
          </cell>
          <cell r="BS144">
            <v>5174.7280570475059</v>
          </cell>
          <cell r="BT144">
            <v>1.948610486627067E-2</v>
          </cell>
          <cell r="BU144">
            <v>-5484.9648844032208</v>
          </cell>
          <cell r="BV144">
            <v>775898.97172977007</v>
          </cell>
          <cell r="BW144">
            <v>0</v>
          </cell>
          <cell r="BX144">
            <v>775898.97172977007</v>
          </cell>
          <cell r="BY144">
            <v>24775.35</v>
          </cell>
          <cell r="BZ144">
            <v>751123.62172977009</v>
          </cell>
        </row>
        <row r="145">
          <cell r="C145">
            <v>9253313</v>
          </cell>
          <cell r="D145" t="str">
            <v>The St Sebastian's Church of England Primary School, Great Gonerby</v>
          </cell>
          <cell r="E145">
            <v>159</v>
          </cell>
          <cell r="F145">
            <v>159</v>
          </cell>
          <cell r="G145">
            <v>0</v>
          </cell>
          <cell r="H145">
            <v>511503</v>
          </cell>
          <cell r="I145">
            <v>0</v>
          </cell>
          <cell r="J145">
            <v>0</v>
          </cell>
          <cell r="K145">
            <v>12219.999999999975</v>
          </cell>
          <cell r="L145">
            <v>0</v>
          </cell>
          <cell r="M145">
            <v>17700.000000000011</v>
          </cell>
          <cell r="N145">
            <v>0</v>
          </cell>
          <cell r="O145">
            <v>879.99999999999943</v>
          </cell>
          <cell r="P145">
            <v>1620.0000000000011</v>
          </cell>
          <cell r="Q145">
            <v>2099.9999999999973</v>
          </cell>
          <cell r="R145">
            <v>0</v>
          </cell>
          <cell r="S145">
            <v>1470.0000000000011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53518.72340425531</v>
          </cell>
          <cell r="AE145">
            <v>0</v>
          </cell>
          <cell r="AF145">
            <v>0</v>
          </cell>
          <cell r="AG145">
            <v>0</v>
          </cell>
          <cell r="AH145">
            <v>121300</v>
          </cell>
          <cell r="AI145">
            <v>0</v>
          </cell>
          <cell r="AJ145">
            <v>0</v>
          </cell>
          <cell r="AK145">
            <v>0</v>
          </cell>
          <cell r="AL145">
            <v>3302.4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511503</v>
          </cell>
          <cell r="AV145">
            <v>89508.723404255288</v>
          </cell>
          <cell r="AW145">
            <v>124602.4</v>
          </cell>
          <cell r="AX145">
            <v>82430.421342978705</v>
          </cell>
          <cell r="AY145">
            <v>725614.12340425525</v>
          </cell>
          <cell r="AZ145">
            <v>722311.72340425523</v>
          </cell>
          <cell r="BA145">
            <v>4265</v>
          </cell>
          <cell r="BB145">
            <v>678135</v>
          </cell>
          <cell r="BC145">
            <v>0</v>
          </cell>
          <cell r="BD145">
            <v>0</v>
          </cell>
          <cell r="BE145">
            <v>725614.12340425525</v>
          </cell>
          <cell r="BF145">
            <v>725614.12340425537</v>
          </cell>
          <cell r="BG145">
            <v>0</v>
          </cell>
          <cell r="BH145">
            <v>681437.4</v>
          </cell>
          <cell r="BI145">
            <v>556835</v>
          </cell>
          <cell r="BJ145">
            <v>601011.72340425523</v>
          </cell>
          <cell r="BK145">
            <v>3779.9479459387121</v>
          </cell>
          <cell r="BL145">
            <v>3653.2089615894038</v>
          </cell>
          <cell r="BM145">
            <v>3.4692508882428648E-2</v>
          </cell>
          <cell r="BN145">
            <v>0</v>
          </cell>
          <cell r="BO145">
            <v>0</v>
          </cell>
          <cell r="BP145">
            <v>725614.12340425525</v>
          </cell>
          <cell r="BQ145">
            <v>4542.8410276997183</v>
          </cell>
          <cell r="BR145" t="str">
            <v>Y</v>
          </cell>
          <cell r="BS145">
            <v>4563.6108390204736</v>
          </cell>
          <cell r="BT145">
            <v>1.9029252144825648E-2</v>
          </cell>
          <cell r="BU145">
            <v>-5775.5590504643187</v>
          </cell>
          <cell r="BV145">
            <v>719838.56435379095</v>
          </cell>
          <cell r="BW145">
            <v>0</v>
          </cell>
          <cell r="BX145">
            <v>719838.56435379095</v>
          </cell>
          <cell r="BY145">
            <v>3302.4</v>
          </cell>
          <cell r="BZ145">
            <v>716536.16435379093</v>
          </cell>
        </row>
        <row r="146">
          <cell r="C146">
            <v>9253314</v>
          </cell>
          <cell r="D146" t="str">
            <v>Great Ponton Church of England School</v>
          </cell>
          <cell r="E146">
            <v>78</v>
          </cell>
          <cell r="F146">
            <v>78</v>
          </cell>
          <cell r="G146">
            <v>0</v>
          </cell>
          <cell r="H146">
            <v>250926</v>
          </cell>
          <cell r="I146">
            <v>0</v>
          </cell>
          <cell r="J146">
            <v>0</v>
          </cell>
          <cell r="K146">
            <v>5640.0000000000055</v>
          </cell>
          <cell r="L146">
            <v>0</v>
          </cell>
          <cell r="M146">
            <v>7080.0000000000064</v>
          </cell>
          <cell r="N146">
            <v>0</v>
          </cell>
          <cell r="O146">
            <v>439.99999999999926</v>
          </cell>
          <cell r="P146">
            <v>810.00000000000068</v>
          </cell>
          <cell r="Q146">
            <v>419.99999999999932</v>
          </cell>
          <cell r="R146">
            <v>0</v>
          </cell>
          <cell r="S146">
            <v>979.99999999999841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18480.967741935485</v>
          </cell>
          <cell r="AE146">
            <v>0</v>
          </cell>
          <cell r="AF146">
            <v>5845.9999999999982</v>
          </cell>
          <cell r="AG146">
            <v>0</v>
          </cell>
          <cell r="AH146">
            <v>121300</v>
          </cell>
          <cell r="AI146">
            <v>52723.631508678234</v>
          </cell>
          <cell r="AJ146">
            <v>0</v>
          </cell>
          <cell r="AK146">
            <v>0</v>
          </cell>
          <cell r="AL146">
            <v>1458.38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250926</v>
          </cell>
          <cell r="AV146">
            <v>39696.967741935492</v>
          </cell>
          <cell r="AW146">
            <v>175482.01150867823</v>
          </cell>
          <cell r="AX146">
            <v>39966.412287741936</v>
          </cell>
          <cell r="AY146">
            <v>466104.97925061372</v>
          </cell>
          <cell r="AZ146">
            <v>464646.59925061371</v>
          </cell>
          <cell r="BA146">
            <v>4265</v>
          </cell>
          <cell r="BB146">
            <v>332670</v>
          </cell>
          <cell r="BC146">
            <v>0</v>
          </cell>
          <cell r="BD146">
            <v>0</v>
          </cell>
          <cell r="BE146">
            <v>466104.97925061372</v>
          </cell>
          <cell r="BF146">
            <v>466104.97925061372</v>
          </cell>
          <cell r="BG146">
            <v>0</v>
          </cell>
          <cell r="BH146">
            <v>334128.38</v>
          </cell>
          <cell r="BI146">
            <v>158646.36849132177</v>
          </cell>
          <cell r="BJ146">
            <v>290622.96774193551</v>
          </cell>
          <cell r="BK146">
            <v>3725.9354838709683</v>
          </cell>
          <cell r="BL146">
            <v>3538.3747545509568</v>
          </cell>
          <cell r="BM146">
            <v>5.3007593126979037E-2</v>
          </cell>
          <cell r="BN146">
            <v>0</v>
          </cell>
          <cell r="BO146">
            <v>0</v>
          </cell>
          <cell r="BP146">
            <v>466104.97925061372</v>
          </cell>
          <cell r="BQ146">
            <v>5957.0076827001758</v>
          </cell>
          <cell r="BR146" t="str">
            <v>Y</v>
          </cell>
          <cell r="BS146">
            <v>5975.7048621873555</v>
          </cell>
          <cell r="BT146">
            <v>1.6598794637150194E-2</v>
          </cell>
          <cell r="BU146">
            <v>-2833.2931190957033</v>
          </cell>
          <cell r="BV146">
            <v>463271.68613151798</v>
          </cell>
          <cell r="BW146">
            <v>0</v>
          </cell>
          <cell r="BX146">
            <v>463271.68613151798</v>
          </cell>
          <cell r="BY146">
            <v>1458.38</v>
          </cell>
          <cell r="BZ146">
            <v>461813.30613151798</v>
          </cell>
        </row>
        <row r="147">
          <cell r="C147">
            <v>9253319</v>
          </cell>
          <cell r="D147" t="str">
            <v>Leadenham Church of England Primary School</v>
          </cell>
          <cell r="E147">
            <v>57</v>
          </cell>
          <cell r="F147">
            <v>57</v>
          </cell>
          <cell r="G147">
            <v>0</v>
          </cell>
          <cell r="H147">
            <v>183369</v>
          </cell>
          <cell r="I147">
            <v>0</v>
          </cell>
          <cell r="J147">
            <v>0</v>
          </cell>
          <cell r="K147">
            <v>8460.0000000000127</v>
          </cell>
          <cell r="L147">
            <v>0</v>
          </cell>
          <cell r="M147">
            <v>11209.999999999987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17566.363636363636</v>
          </cell>
          <cell r="AE147">
            <v>0</v>
          </cell>
          <cell r="AF147">
            <v>1461.4999999999984</v>
          </cell>
          <cell r="AG147">
            <v>0</v>
          </cell>
          <cell r="AH147">
            <v>121300</v>
          </cell>
          <cell r="AI147">
            <v>28325</v>
          </cell>
          <cell r="AJ147">
            <v>0</v>
          </cell>
          <cell r="AK147">
            <v>0</v>
          </cell>
          <cell r="AL147">
            <v>624.64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183369</v>
          </cell>
          <cell r="AV147">
            <v>38697.863636363632</v>
          </cell>
          <cell r="AW147">
            <v>150249.64000000001</v>
          </cell>
          <cell r="AX147">
            <v>35340.54253454545</v>
          </cell>
          <cell r="AY147">
            <v>372316.50363636366</v>
          </cell>
          <cell r="AZ147">
            <v>371691.86363636365</v>
          </cell>
          <cell r="BA147">
            <v>4265</v>
          </cell>
          <cell r="BB147">
            <v>243105</v>
          </cell>
          <cell r="BC147">
            <v>0</v>
          </cell>
          <cell r="BD147">
            <v>0</v>
          </cell>
          <cell r="BE147">
            <v>372316.50363636366</v>
          </cell>
          <cell r="BF147">
            <v>372316.50363636366</v>
          </cell>
          <cell r="BG147">
            <v>0</v>
          </cell>
          <cell r="BH147">
            <v>243729.64</v>
          </cell>
          <cell r="BI147">
            <v>93480.000000000015</v>
          </cell>
          <cell r="BJ147">
            <v>222066.86363636365</v>
          </cell>
          <cell r="BK147">
            <v>3895.9098883572569</v>
          </cell>
          <cell r="BL147">
            <v>3281.97676491228</v>
          </cell>
          <cell r="BM147">
            <v>0.18706199568764648</v>
          </cell>
          <cell r="BN147">
            <v>0</v>
          </cell>
          <cell r="BO147">
            <v>0</v>
          </cell>
          <cell r="BP147">
            <v>372316.50363636366</v>
          </cell>
          <cell r="BQ147">
            <v>6520.9098883572569</v>
          </cell>
          <cell r="BR147" t="str">
            <v>Y</v>
          </cell>
          <cell r="BS147">
            <v>6531.8684848484854</v>
          </cell>
          <cell r="BT147">
            <v>0.10374109988578439</v>
          </cell>
          <cell r="BU147">
            <v>-2070.4834331853217</v>
          </cell>
          <cell r="BV147">
            <v>370246.02020317834</v>
          </cell>
          <cell r="BW147">
            <v>0</v>
          </cell>
          <cell r="BX147">
            <v>370246.02020317834</v>
          </cell>
          <cell r="BY147">
            <v>624.64</v>
          </cell>
          <cell r="BZ147">
            <v>369621.38020317833</v>
          </cell>
        </row>
        <row r="148">
          <cell r="C148">
            <v>9253321</v>
          </cell>
          <cell r="D148" t="str">
            <v>The Marston Thorold's Charity Church of England School</v>
          </cell>
          <cell r="E148">
            <v>65</v>
          </cell>
          <cell r="F148">
            <v>65</v>
          </cell>
          <cell r="G148">
            <v>0</v>
          </cell>
          <cell r="H148">
            <v>209105</v>
          </cell>
          <cell r="I148">
            <v>0</v>
          </cell>
          <cell r="J148">
            <v>0</v>
          </cell>
          <cell r="K148">
            <v>4229.9999999999854</v>
          </cell>
          <cell r="L148">
            <v>0</v>
          </cell>
          <cell r="M148">
            <v>5309.9999999999818</v>
          </cell>
          <cell r="N148">
            <v>0</v>
          </cell>
          <cell r="O148">
            <v>220.0000000000002</v>
          </cell>
          <cell r="P148">
            <v>270.00000000000023</v>
          </cell>
          <cell r="Q148">
            <v>0</v>
          </cell>
          <cell r="R148">
            <v>0</v>
          </cell>
          <cell r="S148">
            <v>1959.9999999999986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16025.454545454546</v>
          </cell>
          <cell r="AE148">
            <v>0</v>
          </cell>
          <cell r="AF148">
            <v>92.49999999999784</v>
          </cell>
          <cell r="AG148">
            <v>0</v>
          </cell>
          <cell r="AH148">
            <v>121300</v>
          </cell>
          <cell r="AI148">
            <v>55000</v>
          </cell>
          <cell r="AJ148">
            <v>0</v>
          </cell>
          <cell r="AK148">
            <v>0</v>
          </cell>
          <cell r="AL148">
            <v>2611.1999999999998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209105</v>
          </cell>
          <cell r="AV148">
            <v>28107.954545454508</v>
          </cell>
          <cell r="AW148">
            <v>178911.2</v>
          </cell>
          <cell r="AX148">
            <v>35534.20741818181</v>
          </cell>
          <cell r="AY148">
            <v>416124.15454545454</v>
          </cell>
          <cell r="AZ148">
            <v>413512.95454545453</v>
          </cell>
          <cell r="BA148">
            <v>4265</v>
          </cell>
          <cell r="BB148">
            <v>277225</v>
          </cell>
          <cell r="BC148">
            <v>0</v>
          </cell>
          <cell r="BD148">
            <v>0</v>
          </cell>
          <cell r="BE148">
            <v>416124.15454545454</v>
          </cell>
          <cell r="BF148">
            <v>416124.15454545454</v>
          </cell>
          <cell r="BG148">
            <v>0</v>
          </cell>
          <cell r="BH148">
            <v>279836.2</v>
          </cell>
          <cell r="BI148">
            <v>100925.00000000001</v>
          </cell>
          <cell r="BJ148">
            <v>237212.95454545453</v>
          </cell>
          <cell r="BK148">
            <v>3649.4300699300697</v>
          </cell>
          <cell r="BL148">
            <v>3332.5043591549293</v>
          </cell>
          <cell r="BM148">
            <v>9.5101364205119263E-2</v>
          </cell>
          <cell r="BN148">
            <v>0</v>
          </cell>
          <cell r="BO148">
            <v>0</v>
          </cell>
          <cell r="BP148">
            <v>416124.15454545454</v>
          </cell>
          <cell r="BQ148">
            <v>6361.7377622377617</v>
          </cell>
          <cell r="BR148" t="str">
            <v>Y</v>
          </cell>
          <cell r="BS148">
            <v>6401.9100699300698</v>
          </cell>
          <cell r="BT148">
            <v>9.389848496217823E-2</v>
          </cell>
          <cell r="BU148">
            <v>-2361.0775992464196</v>
          </cell>
          <cell r="BV148">
            <v>413763.07694620814</v>
          </cell>
          <cell r="BW148">
            <v>0</v>
          </cell>
          <cell r="BX148">
            <v>413763.07694620814</v>
          </cell>
          <cell r="BY148">
            <v>2611.1999999999998</v>
          </cell>
          <cell r="BZ148">
            <v>411151.87694620813</v>
          </cell>
        </row>
        <row r="149">
          <cell r="C149">
            <v>9253322</v>
          </cell>
          <cell r="D149" t="str">
            <v>The St Gilbert of Sempringham Church of England Primary School, Pointon</v>
          </cell>
          <cell r="E149">
            <v>76</v>
          </cell>
          <cell r="F149">
            <v>76</v>
          </cell>
          <cell r="G149">
            <v>0</v>
          </cell>
          <cell r="H149">
            <v>244492</v>
          </cell>
          <cell r="I149">
            <v>0</v>
          </cell>
          <cell r="J149">
            <v>0</v>
          </cell>
          <cell r="K149">
            <v>16450.000000000011</v>
          </cell>
          <cell r="L149">
            <v>0</v>
          </cell>
          <cell r="M149">
            <v>20650.000000000011</v>
          </cell>
          <cell r="N149">
            <v>0</v>
          </cell>
          <cell r="O149">
            <v>11439.999999999993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596.38888888888937</v>
          </cell>
          <cell r="AB149">
            <v>0</v>
          </cell>
          <cell r="AC149">
            <v>0</v>
          </cell>
          <cell r="AD149">
            <v>36805.714285714283</v>
          </cell>
          <cell r="AE149">
            <v>0</v>
          </cell>
          <cell r="AF149">
            <v>2256.9999999999977</v>
          </cell>
          <cell r="AG149">
            <v>0</v>
          </cell>
          <cell r="AH149">
            <v>121300</v>
          </cell>
          <cell r="AI149">
            <v>54192.256341789049</v>
          </cell>
          <cell r="AJ149">
            <v>0</v>
          </cell>
          <cell r="AK149">
            <v>0</v>
          </cell>
          <cell r="AL149">
            <v>1766.4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244492</v>
          </cell>
          <cell r="AV149">
            <v>88199.103174603195</v>
          </cell>
          <cell r="AW149">
            <v>177258.65634178903</v>
          </cell>
          <cell r="AX149">
            <v>61572.680297142855</v>
          </cell>
          <cell r="AY149">
            <v>509949.75951639225</v>
          </cell>
          <cell r="AZ149">
            <v>508183.35951639223</v>
          </cell>
          <cell r="BA149">
            <v>4265</v>
          </cell>
          <cell r="BB149">
            <v>324140</v>
          </cell>
          <cell r="BC149">
            <v>0</v>
          </cell>
          <cell r="BD149">
            <v>0</v>
          </cell>
          <cell r="BE149">
            <v>509949.75951639225</v>
          </cell>
          <cell r="BF149">
            <v>509949.75951639214</v>
          </cell>
          <cell r="BG149">
            <v>0</v>
          </cell>
          <cell r="BH149">
            <v>325906.40000000002</v>
          </cell>
          <cell r="BI149">
            <v>148647.74365821099</v>
          </cell>
          <cell r="BJ149">
            <v>332691.10317460319</v>
          </cell>
          <cell r="BK149">
            <v>4377.5145154553056</v>
          </cell>
          <cell r="BL149">
            <v>3902.9233184583668</v>
          </cell>
          <cell r="BM149">
            <v>0.12159890376334623</v>
          </cell>
          <cell r="BN149">
            <v>0</v>
          </cell>
          <cell r="BO149">
            <v>0</v>
          </cell>
          <cell r="BP149">
            <v>509949.75951639225</v>
          </cell>
          <cell r="BQ149">
            <v>6686.6231515314767</v>
          </cell>
          <cell r="BR149" t="str">
            <v>Y</v>
          </cell>
          <cell r="BS149">
            <v>6709.8652567946347</v>
          </cell>
          <cell r="BT149">
            <v>9.1620077786275234E-2</v>
          </cell>
          <cell r="BU149">
            <v>-2760.6445775804291</v>
          </cell>
          <cell r="BV149">
            <v>507189.11493881181</v>
          </cell>
          <cell r="BW149">
            <v>0</v>
          </cell>
          <cell r="BX149">
            <v>507189.11493881181</v>
          </cell>
          <cell r="BY149">
            <v>1766.4</v>
          </cell>
          <cell r="BZ149">
            <v>505422.71493881178</v>
          </cell>
        </row>
        <row r="150">
          <cell r="C150">
            <v>9253325</v>
          </cell>
          <cell r="D150" t="str">
            <v>St George's Church of England Aided Primary School</v>
          </cell>
          <cell r="E150">
            <v>191</v>
          </cell>
          <cell r="F150">
            <v>191</v>
          </cell>
          <cell r="G150">
            <v>0</v>
          </cell>
          <cell r="H150">
            <v>614447</v>
          </cell>
          <cell r="I150">
            <v>0</v>
          </cell>
          <cell r="J150">
            <v>0</v>
          </cell>
          <cell r="K150">
            <v>21620.000000000044</v>
          </cell>
          <cell r="L150">
            <v>0</v>
          </cell>
          <cell r="M150">
            <v>27140.000000000055</v>
          </cell>
          <cell r="N150">
            <v>0</v>
          </cell>
          <cell r="O150">
            <v>5059.9999999999891</v>
          </cell>
          <cell r="P150">
            <v>4860.0000000000009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4523.383233532938</v>
          </cell>
          <cell r="AB150">
            <v>0</v>
          </cell>
          <cell r="AC150">
            <v>0</v>
          </cell>
          <cell r="AD150">
            <v>50103.392857142855</v>
          </cell>
          <cell r="AE150">
            <v>0</v>
          </cell>
          <cell r="AF150">
            <v>0</v>
          </cell>
          <cell r="AG150">
            <v>0</v>
          </cell>
          <cell r="AH150">
            <v>121300</v>
          </cell>
          <cell r="AI150">
            <v>0</v>
          </cell>
          <cell r="AJ150">
            <v>0</v>
          </cell>
          <cell r="AK150">
            <v>0</v>
          </cell>
          <cell r="AL150">
            <v>3456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614447</v>
          </cell>
          <cell r="AV150">
            <v>113306.77609067588</v>
          </cell>
          <cell r="AW150">
            <v>124756</v>
          </cell>
          <cell r="AX150">
            <v>90372.365986428573</v>
          </cell>
          <cell r="AY150">
            <v>852509.77609067585</v>
          </cell>
          <cell r="AZ150">
            <v>849053.77609067585</v>
          </cell>
          <cell r="BA150">
            <v>4265</v>
          </cell>
          <cell r="BB150">
            <v>814615</v>
          </cell>
          <cell r="BC150">
            <v>0</v>
          </cell>
          <cell r="BD150">
            <v>0</v>
          </cell>
          <cell r="BE150">
            <v>852509.77609067585</v>
          </cell>
          <cell r="BF150">
            <v>852509.77609067573</v>
          </cell>
          <cell r="BG150">
            <v>0</v>
          </cell>
          <cell r="BH150">
            <v>818071</v>
          </cell>
          <cell r="BI150">
            <v>693315</v>
          </cell>
          <cell r="BJ150">
            <v>727753.77609067585</v>
          </cell>
          <cell r="BK150">
            <v>3810.2291941920203</v>
          </cell>
          <cell r="BL150">
            <v>3614.1966964102567</v>
          </cell>
          <cell r="BM150">
            <v>5.4239576384005263E-2</v>
          </cell>
          <cell r="BN150">
            <v>0</v>
          </cell>
          <cell r="BO150">
            <v>0</v>
          </cell>
          <cell r="BP150">
            <v>852509.77609067585</v>
          </cell>
          <cell r="BQ150">
            <v>4445.3077282234335</v>
          </cell>
          <cell r="BR150" t="str">
            <v>Y</v>
          </cell>
          <cell r="BS150">
            <v>4463.4019690611303</v>
          </cell>
          <cell r="BT150">
            <v>4.9231861465399485E-2</v>
          </cell>
          <cell r="BU150">
            <v>-6937.9357147087094</v>
          </cell>
          <cell r="BV150">
            <v>845571.84037596709</v>
          </cell>
          <cell r="BW150">
            <v>0</v>
          </cell>
          <cell r="BX150">
            <v>845571.84037596709</v>
          </cell>
          <cell r="BY150">
            <v>3456</v>
          </cell>
          <cell r="BZ150">
            <v>842115.84037596709</v>
          </cell>
        </row>
        <row r="151">
          <cell r="C151">
            <v>9253337</v>
          </cell>
          <cell r="D151" t="str">
            <v>The Cowbit St Mary's (Endowed) CofE Primary</v>
          </cell>
          <cell r="E151">
            <v>76</v>
          </cell>
          <cell r="F151">
            <v>76</v>
          </cell>
          <cell r="G151">
            <v>0</v>
          </cell>
          <cell r="H151">
            <v>244492</v>
          </cell>
          <cell r="I151">
            <v>0</v>
          </cell>
          <cell r="J151">
            <v>0</v>
          </cell>
          <cell r="K151">
            <v>11280.000000000016</v>
          </cell>
          <cell r="L151">
            <v>0</v>
          </cell>
          <cell r="M151">
            <v>15340.000000000013</v>
          </cell>
          <cell r="N151">
            <v>0</v>
          </cell>
          <cell r="O151">
            <v>4839.9999999999945</v>
          </cell>
          <cell r="P151">
            <v>1079.9999999999995</v>
          </cell>
          <cell r="Q151">
            <v>0</v>
          </cell>
          <cell r="R151">
            <v>459.99999999999977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2602.424242424242</v>
          </cell>
          <cell r="AB151">
            <v>0</v>
          </cell>
          <cell r="AC151">
            <v>0</v>
          </cell>
          <cell r="AD151">
            <v>28626.666666666664</v>
          </cell>
          <cell r="AE151">
            <v>0</v>
          </cell>
          <cell r="AF151">
            <v>2256.9999999999977</v>
          </cell>
          <cell r="AG151">
            <v>0</v>
          </cell>
          <cell r="AH151">
            <v>121300</v>
          </cell>
          <cell r="AI151">
            <v>54192.256341789049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244492</v>
          </cell>
          <cell r="AV151">
            <v>66486.090909090926</v>
          </cell>
          <cell r="AW151">
            <v>175492.25634178903</v>
          </cell>
          <cell r="AX151">
            <v>51149.509439999994</v>
          </cell>
          <cell r="AY151">
            <v>486470.34725087998</v>
          </cell>
          <cell r="AZ151">
            <v>486470.34725087998</v>
          </cell>
          <cell r="BA151">
            <v>4265</v>
          </cell>
          <cell r="BB151">
            <v>324140</v>
          </cell>
          <cell r="BC151">
            <v>0</v>
          </cell>
          <cell r="BD151">
            <v>0</v>
          </cell>
          <cell r="BE151">
            <v>486470.34725087998</v>
          </cell>
          <cell r="BF151">
            <v>486470.34725088003</v>
          </cell>
          <cell r="BG151">
            <v>0</v>
          </cell>
          <cell r="BH151">
            <v>324140</v>
          </cell>
          <cell r="BI151">
            <v>148647.74365821097</v>
          </cell>
          <cell r="BJ151">
            <v>310978.09090909094</v>
          </cell>
          <cell r="BK151">
            <v>4091.8169856459335</v>
          </cell>
          <cell r="BL151">
            <v>3088.904359077776</v>
          </cell>
          <cell r="BM151">
            <v>0.32468231773533685</v>
          </cell>
          <cell r="BN151">
            <v>0</v>
          </cell>
          <cell r="BO151">
            <v>0</v>
          </cell>
          <cell r="BP151">
            <v>486470.34725087998</v>
          </cell>
          <cell r="BQ151">
            <v>6400.9256217221046</v>
          </cell>
          <cell r="BR151" t="str">
            <v>Y</v>
          </cell>
          <cell r="BS151">
            <v>6400.9256217221046</v>
          </cell>
          <cell r="BT151">
            <v>0.12135784549895634</v>
          </cell>
          <cell r="BU151">
            <v>-2760.6445775804291</v>
          </cell>
          <cell r="BV151">
            <v>483709.70267329953</v>
          </cell>
          <cell r="BW151">
            <v>0</v>
          </cell>
          <cell r="BX151">
            <v>483709.70267329953</v>
          </cell>
          <cell r="BY151">
            <v>0</v>
          </cell>
          <cell r="BZ151">
            <v>483709.70267329953</v>
          </cell>
        </row>
        <row r="152">
          <cell r="C152">
            <v>9253339</v>
          </cell>
          <cell r="D152" t="str">
            <v>The Spalding St John the Baptist Church of England Primary School</v>
          </cell>
          <cell r="E152">
            <v>428</v>
          </cell>
          <cell r="F152">
            <v>428</v>
          </cell>
          <cell r="G152">
            <v>0</v>
          </cell>
          <cell r="H152">
            <v>1376876</v>
          </cell>
          <cell r="I152">
            <v>0</v>
          </cell>
          <cell r="J152">
            <v>0</v>
          </cell>
          <cell r="K152">
            <v>20680</v>
          </cell>
          <cell r="L152">
            <v>0</v>
          </cell>
          <cell r="M152">
            <v>28319.999999999902</v>
          </cell>
          <cell r="N152">
            <v>0</v>
          </cell>
          <cell r="O152">
            <v>3087.2131147540949</v>
          </cell>
          <cell r="P152">
            <v>1353.161592505855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43369.891304347948</v>
          </cell>
          <cell r="AB152">
            <v>0</v>
          </cell>
          <cell r="AC152">
            <v>0</v>
          </cell>
          <cell r="AD152">
            <v>106540.98550724637</v>
          </cell>
          <cell r="AE152">
            <v>0</v>
          </cell>
          <cell r="AF152">
            <v>0</v>
          </cell>
          <cell r="AG152">
            <v>0</v>
          </cell>
          <cell r="AH152">
            <v>121300</v>
          </cell>
          <cell r="AI152">
            <v>0</v>
          </cell>
          <cell r="AJ152">
            <v>0</v>
          </cell>
          <cell r="AK152">
            <v>0</v>
          </cell>
          <cell r="AL152">
            <v>6348.8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1376876</v>
          </cell>
          <cell r="AV152">
            <v>203351.25151885417</v>
          </cell>
          <cell r="AW152">
            <v>127648.8</v>
          </cell>
          <cell r="AX152">
            <v>165194.97790297525</v>
          </cell>
          <cell r="AY152">
            <v>1707876.0515188542</v>
          </cell>
          <cell r="AZ152">
            <v>1701527.2515188542</v>
          </cell>
          <cell r="BA152">
            <v>4265</v>
          </cell>
          <cell r="BB152">
            <v>1825420</v>
          </cell>
          <cell r="BC152">
            <v>123892.74848114583</v>
          </cell>
          <cell r="BD152">
            <v>0</v>
          </cell>
          <cell r="BE152">
            <v>1831768.8</v>
          </cell>
          <cell r="BF152">
            <v>1831768.8</v>
          </cell>
          <cell r="BG152">
            <v>0</v>
          </cell>
          <cell r="BH152">
            <v>1831768.8</v>
          </cell>
          <cell r="BI152">
            <v>1704120</v>
          </cell>
          <cell r="BJ152">
            <v>1704120</v>
          </cell>
          <cell r="BK152">
            <v>3981.5887850467288</v>
          </cell>
          <cell r="BL152">
            <v>3899.212962962963</v>
          </cell>
          <cell r="BM152">
            <v>2.1126269035884986E-2</v>
          </cell>
          <cell r="BN152">
            <v>0</v>
          </cell>
          <cell r="BO152">
            <v>0</v>
          </cell>
          <cell r="BP152">
            <v>1831768.8</v>
          </cell>
          <cell r="BQ152">
            <v>4265</v>
          </cell>
          <cell r="BR152" t="str">
            <v>Y</v>
          </cell>
          <cell r="BS152">
            <v>4279.8336448598129</v>
          </cell>
          <cell r="BT152">
            <v>2.0296427333413636E-2</v>
          </cell>
          <cell r="BU152">
            <v>-15546.787884268731</v>
          </cell>
          <cell r="BV152">
            <v>1816222.0121157314</v>
          </cell>
          <cell r="BW152">
            <v>0</v>
          </cell>
          <cell r="BX152">
            <v>1816222.0121157314</v>
          </cell>
          <cell r="BY152">
            <v>6348.8</v>
          </cell>
          <cell r="BZ152">
            <v>1809873.2121157313</v>
          </cell>
        </row>
        <row r="153">
          <cell r="C153">
            <v>9253340</v>
          </cell>
          <cell r="D153" t="str">
            <v>The Tydd St Mary Church of England Primary School</v>
          </cell>
          <cell r="E153">
            <v>101</v>
          </cell>
          <cell r="F153">
            <v>101</v>
          </cell>
          <cell r="G153">
            <v>0</v>
          </cell>
          <cell r="H153">
            <v>324917</v>
          </cell>
          <cell r="I153">
            <v>0</v>
          </cell>
          <cell r="J153">
            <v>0</v>
          </cell>
          <cell r="K153">
            <v>7519.99999999998</v>
          </cell>
          <cell r="L153">
            <v>0</v>
          </cell>
          <cell r="M153">
            <v>10619.999999999985</v>
          </cell>
          <cell r="N153">
            <v>0</v>
          </cell>
          <cell r="O153">
            <v>2860.0000000000064</v>
          </cell>
          <cell r="P153">
            <v>3780.00000000001</v>
          </cell>
          <cell r="Q153">
            <v>0</v>
          </cell>
          <cell r="R153">
            <v>459.99999999999994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20750.909090909092</v>
          </cell>
          <cell r="AE153">
            <v>0</v>
          </cell>
          <cell r="AF153">
            <v>0</v>
          </cell>
          <cell r="AG153">
            <v>0</v>
          </cell>
          <cell r="AH153">
            <v>121300</v>
          </cell>
          <cell r="AI153">
            <v>35834.445927903864</v>
          </cell>
          <cell r="AJ153">
            <v>0</v>
          </cell>
          <cell r="AK153">
            <v>0</v>
          </cell>
          <cell r="AL153">
            <v>1305.5999999999999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324917</v>
          </cell>
          <cell r="AV153">
            <v>45990.909090909074</v>
          </cell>
          <cell r="AW153">
            <v>158440.04592790388</v>
          </cell>
          <cell r="AX153">
            <v>48819.745076363637</v>
          </cell>
          <cell r="AY153">
            <v>529347.95501881291</v>
          </cell>
          <cell r="AZ153">
            <v>528042.35501881293</v>
          </cell>
          <cell r="BA153">
            <v>4265</v>
          </cell>
          <cell r="BB153">
            <v>430765</v>
          </cell>
          <cell r="BC153">
            <v>0</v>
          </cell>
          <cell r="BD153">
            <v>0</v>
          </cell>
          <cell r="BE153">
            <v>529347.95501881291</v>
          </cell>
          <cell r="BF153">
            <v>529347.95501881302</v>
          </cell>
          <cell r="BG153">
            <v>0</v>
          </cell>
          <cell r="BH153">
            <v>432070.6</v>
          </cell>
          <cell r="BI153">
            <v>273630.55407209613</v>
          </cell>
          <cell r="BJ153">
            <v>370907.90909090906</v>
          </cell>
          <cell r="BK153">
            <v>3672.355535553555</v>
          </cell>
          <cell r="BL153">
            <v>3276.7711502104394</v>
          </cell>
          <cell r="BM153">
            <v>0.12072383673107918</v>
          </cell>
          <cell r="BN153">
            <v>0</v>
          </cell>
          <cell r="BO153">
            <v>0</v>
          </cell>
          <cell r="BP153">
            <v>529347.95501881291</v>
          </cell>
          <cell r="BQ153">
            <v>5228.1421288991378</v>
          </cell>
          <cell r="BR153" t="str">
            <v>Y</v>
          </cell>
          <cell r="BS153">
            <v>5241.0688615724048</v>
          </cell>
          <cell r="BT153">
            <v>9.514650155155091E-2</v>
          </cell>
          <cell r="BU153">
            <v>-3668.7513465213597</v>
          </cell>
          <cell r="BV153">
            <v>525679.20367229159</v>
          </cell>
          <cell r="BW153">
            <v>0</v>
          </cell>
          <cell r="BX153">
            <v>525679.20367229159</v>
          </cell>
          <cell r="BY153">
            <v>1305.5999999999999</v>
          </cell>
          <cell r="BZ153">
            <v>524373.60367229162</v>
          </cell>
        </row>
        <row r="154">
          <cell r="C154">
            <v>9253350</v>
          </cell>
          <cell r="D154" t="str">
            <v>Blyton Cum Laughton Church of England School</v>
          </cell>
          <cell r="E154">
            <v>129</v>
          </cell>
          <cell r="F154">
            <v>129</v>
          </cell>
          <cell r="G154">
            <v>0</v>
          </cell>
          <cell r="H154">
            <v>414993</v>
          </cell>
          <cell r="I154">
            <v>0</v>
          </cell>
          <cell r="J154">
            <v>0</v>
          </cell>
          <cell r="K154">
            <v>18330.000000000011</v>
          </cell>
          <cell r="L154">
            <v>0</v>
          </cell>
          <cell r="M154">
            <v>24779.999999999982</v>
          </cell>
          <cell r="N154">
            <v>0</v>
          </cell>
          <cell r="O154">
            <v>660.0000000000008</v>
          </cell>
          <cell r="P154">
            <v>1619.9999999999986</v>
          </cell>
          <cell r="Q154">
            <v>0</v>
          </cell>
          <cell r="R154">
            <v>2299.9999999999986</v>
          </cell>
          <cell r="S154">
            <v>3430.0000000000023</v>
          </cell>
          <cell r="T154">
            <v>3199.9999999999982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40710.54054054054</v>
          </cell>
          <cell r="AE154">
            <v>0</v>
          </cell>
          <cell r="AF154">
            <v>0</v>
          </cell>
          <cell r="AG154">
            <v>0</v>
          </cell>
          <cell r="AH154">
            <v>121300</v>
          </cell>
          <cell r="AI154">
            <v>15273.69826435247</v>
          </cell>
          <cell r="AJ154">
            <v>0</v>
          </cell>
          <cell r="AK154">
            <v>47539</v>
          </cell>
          <cell r="AL154">
            <v>3301.08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414993</v>
          </cell>
          <cell r="AV154">
            <v>95030.540540540533</v>
          </cell>
          <cell r="AW154">
            <v>187413.77826435247</v>
          </cell>
          <cell r="AX154">
            <v>73661.293678918926</v>
          </cell>
          <cell r="AY154">
            <v>697437.31880489294</v>
          </cell>
          <cell r="AZ154">
            <v>646597.23880489299</v>
          </cell>
          <cell r="BA154">
            <v>4265</v>
          </cell>
          <cell r="BB154">
            <v>550185</v>
          </cell>
          <cell r="BC154">
            <v>0</v>
          </cell>
          <cell r="BD154">
            <v>0</v>
          </cell>
          <cell r="BE154">
            <v>697437.31880489294</v>
          </cell>
          <cell r="BF154">
            <v>697437.31880489294</v>
          </cell>
          <cell r="BG154">
            <v>0</v>
          </cell>
          <cell r="BH154">
            <v>601025.07999999996</v>
          </cell>
          <cell r="BI154">
            <v>461150.30173564743</v>
          </cell>
          <cell r="BJ154">
            <v>557562.54054054047</v>
          </cell>
          <cell r="BK154">
            <v>4322.1902367483754</v>
          </cell>
          <cell r="BL154">
            <v>4210.3818522491929</v>
          </cell>
          <cell r="BM154">
            <v>2.6555402436825117E-2</v>
          </cell>
          <cell r="BN154">
            <v>0</v>
          </cell>
          <cell r="BO154">
            <v>0</v>
          </cell>
          <cell r="BP154">
            <v>697437.31880489294</v>
          </cell>
          <cell r="BQ154">
            <v>5012.3816961619614</v>
          </cell>
          <cell r="BR154" t="str">
            <v>Y</v>
          </cell>
          <cell r="BS154">
            <v>5406.4908434487825</v>
          </cell>
          <cell r="BT154">
            <v>1.7834544295964427E-2</v>
          </cell>
          <cell r="BU154">
            <v>-4685.8309277352018</v>
          </cell>
          <cell r="BV154">
            <v>692751.48787715775</v>
          </cell>
          <cell r="BW154">
            <v>0</v>
          </cell>
          <cell r="BX154">
            <v>692751.48787715775</v>
          </cell>
          <cell r="BY154">
            <v>3301.08</v>
          </cell>
          <cell r="BZ154">
            <v>689450.40787715779</v>
          </cell>
        </row>
        <row r="155">
          <cell r="C155">
            <v>9253359</v>
          </cell>
          <cell r="D155" t="str">
            <v>The Kirkby-on-Bain Church of England Primary School</v>
          </cell>
          <cell r="E155">
            <v>108</v>
          </cell>
          <cell r="F155">
            <v>108</v>
          </cell>
          <cell r="G155">
            <v>0</v>
          </cell>
          <cell r="H155">
            <v>347436</v>
          </cell>
          <cell r="I155">
            <v>0</v>
          </cell>
          <cell r="J155">
            <v>0</v>
          </cell>
          <cell r="K155">
            <v>6580.0000000000191</v>
          </cell>
          <cell r="L155">
            <v>0</v>
          </cell>
          <cell r="M155">
            <v>10620.000000000022</v>
          </cell>
          <cell r="N155">
            <v>0</v>
          </cell>
          <cell r="O155">
            <v>439.99999999999955</v>
          </cell>
          <cell r="P155">
            <v>2160.0000000000005</v>
          </cell>
          <cell r="Q155">
            <v>2100.0000000000005</v>
          </cell>
          <cell r="R155">
            <v>2300.0000000000005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28715.294117647059</v>
          </cell>
          <cell r="AE155">
            <v>0</v>
          </cell>
          <cell r="AF155">
            <v>4181.0000000000155</v>
          </cell>
          <cell r="AG155">
            <v>0</v>
          </cell>
          <cell r="AH155">
            <v>121300</v>
          </cell>
          <cell r="AI155">
            <v>30694.259012016009</v>
          </cell>
          <cell r="AJ155">
            <v>0</v>
          </cell>
          <cell r="AK155">
            <v>0</v>
          </cell>
          <cell r="AL155">
            <v>2471.17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347436</v>
          </cell>
          <cell r="AV155">
            <v>57096.294117647114</v>
          </cell>
          <cell r="AW155">
            <v>154465.42901201601</v>
          </cell>
          <cell r="AX155">
            <v>55363.827284705883</v>
          </cell>
          <cell r="AY155">
            <v>558997.72312966315</v>
          </cell>
          <cell r="AZ155">
            <v>556526.55312966311</v>
          </cell>
          <cell r="BA155">
            <v>4265</v>
          </cell>
          <cell r="BB155">
            <v>460620</v>
          </cell>
          <cell r="BC155">
            <v>0</v>
          </cell>
          <cell r="BD155">
            <v>0</v>
          </cell>
          <cell r="BE155">
            <v>558997.72312966315</v>
          </cell>
          <cell r="BF155">
            <v>558997.72312966303</v>
          </cell>
          <cell r="BG155">
            <v>0</v>
          </cell>
          <cell r="BH155">
            <v>463091.17</v>
          </cell>
          <cell r="BI155">
            <v>308625.740987984</v>
          </cell>
          <cell r="BJ155">
            <v>404532.29411764716</v>
          </cell>
          <cell r="BK155">
            <v>3745.6693899782144</v>
          </cell>
          <cell r="BL155">
            <v>3595.4684347521465</v>
          </cell>
          <cell r="BM155">
            <v>4.1775072692696855E-2</v>
          </cell>
          <cell r="BN155">
            <v>0</v>
          </cell>
          <cell r="BO155">
            <v>0</v>
          </cell>
          <cell r="BP155">
            <v>558997.72312966315</v>
          </cell>
          <cell r="BQ155">
            <v>5153.0236400894728</v>
          </cell>
          <cell r="BR155" t="str">
            <v>Y</v>
          </cell>
          <cell r="BS155">
            <v>5175.904843793177</v>
          </cell>
          <cell r="BT155">
            <v>3.2582482708950034E-2</v>
          </cell>
          <cell r="BU155">
            <v>-3923.0212418248202</v>
          </cell>
          <cell r="BV155">
            <v>555074.70188783831</v>
          </cell>
          <cell r="BW155">
            <v>0</v>
          </cell>
          <cell r="BX155">
            <v>555074.70188783831</v>
          </cell>
          <cell r="BY155">
            <v>2471.17</v>
          </cell>
          <cell r="BZ155">
            <v>552603.53188783827</v>
          </cell>
        </row>
        <row r="156">
          <cell r="C156">
            <v>9253361</v>
          </cell>
          <cell r="D156" t="str">
            <v>Frances Olive Anderson Church of England (Aided) Primary School</v>
          </cell>
          <cell r="E156">
            <v>180</v>
          </cell>
          <cell r="F156">
            <v>180</v>
          </cell>
          <cell r="G156">
            <v>0</v>
          </cell>
          <cell r="H156">
            <v>579060</v>
          </cell>
          <cell r="I156">
            <v>0</v>
          </cell>
          <cell r="J156">
            <v>0</v>
          </cell>
          <cell r="K156">
            <v>23500.000000000022</v>
          </cell>
          <cell r="L156">
            <v>0</v>
          </cell>
          <cell r="M156">
            <v>33039.999999999985</v>
          </cell>
          <cell r="N156">
            <v>0</v>
          </cell>
          <cell r="O156">
            <v>439.99999999999949</v>
          </cell>
          <cell r="P156">
            <v>2700.0000000000023</v>
          </cell>
          <cell r="Q156">
            <v>0</v>
          </cell>
          <cell r="R156">
            <v>4600.0000000000036</v>
          </cell>
          <cell r="S156">
            <v>2939.9999999999968</v>
          </cell>
          <cell r="T156">
            <v>21119.99999999996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639.62264150943406</v>
          </cell>
          <cell r="AB156">
            <v>0</v>
          </cell>
          <cell r="AC156">
            <v>0</v>
          </cell>
          <cell r="AD156">
            <v>58114.28571428571</v>
          </cell>
          <cell r="AE156">
            <v>0</v>
          </cell>
          <cell r="AF156">
            <v>0</v>
          </cell>
          <cell r="AG156">
            <v>0</v>
          </cell>
          <cell r="AH156">
            <v>121300</v>
          </cell>
          <cell r="AI156">
            <v>0</v>
          </cell>
          <cell r="AJ156">
            <v>0</v>
          </cell>
          <cell r="AK156">
            <v>0</v>
          </cell>
          <cell r="AL156">
            <v>3712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579060</v>
          </cell>
          <cell r="AV156">
            <v>147093.90835579511</v>
          </cell>
          <cell r="AW156">
            <v>125012</v>
          </cell>
          <cell r="AX156">
            <v>108776.73234285711</v>
          </cell>
          <cell r="AY156">
            <v>851165.90835579508</v>
          </cell>
          <cell r="AZ156">
            <v>847453.90835579508</v>
          </cell>
          <cell r="BA156">
            <v>4265</v>
          </cell>
          <cell r="BB156">
            <v>767700</v>
          </cell>
          <cell r="BC156">
            <v>0</v>
          </cell>
          <cell r="BD156">
            <v>0</v>
          </cell>
          <cell r="BE156">
            <v>851165.90835579508</v>
          </cell>
          <cell r="BF156">
            <v>851165.90835579508</v>
          </cell>
          <cell r="BG156">
            <v>0</v>
          </cell>
          <cell r="BH156">
            <v>771412</v>
          </cell>
          <cell r="BI156">
            <v>646400</v>
          </cell>
          <cell r="BJ156">
            <v>726153.90835579508</v>
          </cell>
          <cell r="BK156">
            <v>4034.1883797544169</v>
          </cell>
          <cell r="BL156">
            <v>3814.6451438202248</v>
          </cell>
          <cell r="BM156">
            <v>5.7552728407740637E-2</v>
          </cell>
          <cell r="BN156">
            <v>0</v>
          </cell>
          <cell r="BO156">
            <v>0</v>
          </cell>
          <cell r="BP156">
            <v>851165.90835579508</v>
          </cell>
          <cell r="BQ156">
            <v>4708.0772686433056</v>
          </cell>
          <cell r="BR156" t="str">
            <v>Y</v>
          </cell>
          <cell r="BS156">
            <v>4728.6994908655279</v>
          </cell>
          <cell r="BT156">
            <v>4.6876605503822555E-2</v>
          </cell>
          <cell r="BU156">
            <v>-6538.3687363747003</v>
          </cell>
          <cell r="BV156">
            <v>844627.53961942042</v>
          </cell>
          <cell r="BW156">
            <v>0</v>
          </cell>
          <cell r="BX156">
            <v>844627.53961942042</v>
          </cell>
          <cell r="BY156">
            <v>3712</v>
          </cell>
          <cell r="BZ156">
            <v>840915.53961942042</v>
          </cell>
        </row>
        <row r="157">
          <cell r="C157">
            <v>9253364</v>
          </cell>
          <cell r="D157" t="str">
            <v>The Nettleham Church of England Voluntary Aided Junior School</v>
          </cell>
          <cell r="E157">
            <v>224</v>
          </cell>
          <cell r="F157">
            <v>224</v>
          </cell>
          <cell r="G157">
            <v>0</v>
          </cell>
          <cell r="H157">
            <v>720608</v>
          </cell>
          <cell r="I157">
            <v>0</v>
          </cell>
          <cell r="J157">
            <v>0</v>
          </cell>
          <cell r="K157">
            <v>14569.999999999987</v>
          </cell>
          <cell r="L157">
            <v>0</v>
          </cell>
          <cell r="M157">
            <v>20650</v>
          </cell>
          <cell r="N157">
            <v>0</v>
          </cell>
          <cell r="O157">
            <v>0</v>
          </cell>
          <cell r="P157">
            <v>2159.9999999999991</v>
          </cell>
          <cell r="Q157">
            <v>3359.9999999999986</v>
          </cell>
          <cell r="R157">
            <v>3679.9999999999982</v>
          </cell>
          <cell r="S157">
            <v>4899.9999999999955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1130.0000000000002</v>
          </cell>
          <cell r="AB157">
            <v>0</v>
          </cell>
          <cell r="AC157">
            <v>0</v>
          </cell>
          <cell r="AD157">
            <v>58170.434782608696</v>
          </cell>
          <cell r="AE157">
            <v>0</v>
          </cell>
          <cell r="AF157">
            <v>0</v>
          </cell>
          <cell r="AG157">
            <v>0</v>
          </cell>
          <cell r="AH157">
            <v>121300</v>
          </cell>
          <cell r="AI157">
            <v>0</v>
          </cell>
          <cell r="AJ157">
            <v>0</v>
          </cell>
          <cell r="AK157">
            <v>0</v>
          </cell>
          <cell r="AL157">
            <v>3430.4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720608</v>
          </cell>
          <cell r="AV157">
            <v>108620.43478260867</v>
          </cell>
          <cell r="AW157">
            <v>124730.4</v>
          </cell>
          <cell r="AX157">
            <v>101932.00795130433</v>
          </cell>
          <cell r="AY157">
            <v>953958.83478260867</v>
          </cell>
          <cell r="AZ157">
            <v>950528.43478260865</v>
          </cell>
          <cell r="BA157">
            <v>4265</v>
          </cell>
          <cell r="BB157">
            <v>955360</v>
          </cell>
          <cell r="BC157">
            <v>4831.565217391355</v>
          </cell>
          <cell r="BD157">
            <v>0</v>
          </cell>
          <cell r="BE157">
            <v>958790.4</v>
          </cell>
          <cell r="BF157">
            <v>958790.4</v>
          </cell>
          <cell r="BG157">
            <v>0</v>
          </cell>
          <cell r="BH157">
            <v>958790.4</v>
          </cell>
          <cell r="BI157">
            <v>834060</v>
          </cell>
          <cell r="BJ157">
            <v>834060</v>
          </cell>
          <cell r="BK157">
            <v>3723.4821428571427</v>
          </cell>
          <cell r="BL157">
            <v>3647.9824561403507</v>
          </cell>
          <cell r="BM157">
            <v>2.0696285583750418E-2</v>
          </cell>
          <cell r="BN157">
            <v>0</v>
          </cell>
          <cell r="BO157">
            <v>0</v>
          </cell>
          <cell r="BP157">
            <v>958790.4</v>
          </cell>
          <cell r="BQ157">
            <v>4265</v>
          </cell>
          <cell r="BR157" t="str">
            <v>Y</v>
          </cell>
          <cell r="BS157">
            <v>4280.3142857142857</v>
          </cell>
          <cell r="BT157">
            <v>2.0326041603438094E-2</v>
          </cell>
          <cell r="BU157">
            <v>-8136.6366497107374</v>
          </cell>
          <cell r="BV157">
            <v>950653.76335028931</v>
          </cell>
          <cell r="BW157">
            <v>0</v>
          </cell>
          <cell r="BX157">
            <v>950653.76335028931</v>
          </cell>
          <cell r="BY157">
            <v>3430.4</v>
          </cell>
          <cell r="BZ157">
            <v>947223.36335028929</v>
          </cell>
        </row>
        <row r="158">
          <cell r="C158">
            <v>9253366</v>
          </cell>
          <cell r="D158" t="str">
            <v>Partney Church of England Aided Primary School</v>
          </cell>
          <cell r="E158">
            <v>65</v>
          </cell>
          <cell r="F158">
            <v>65</v>
          </cell>
          <cell r="G158">
            <v>0</v>
          </cell>
          <cell r="H158">
            <v>209105</v>
          </cell>
          <cell r="I158">
            <v>0</v>
          </cell>
          <cell r="J158">
            <v>0</v>
          </cell>
          <cell r="K158">
            <v>10810.000000000004</v>
          </cell>
          <cell r="L158">
            <v>0</v>
          </cell>
          <cell r="M158">
            <v>14159.999999999989</v>
          </cell>
          <cell r="N158">
            <v>0</v>
          </cell>
          <cell r="O158">
            <v>1540.0000000000045</v>
          </cell>
          <cell r="P158">
            <v>1349.9999999999995</v>
          </cell>
          <cell r="Q158">
            <v>3359.9999999999977</v>
          </cell>
          <cell r="R158">
            <v>460.0000000000004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706.24999999999886</v>
          </cell>
          <cell r="AB158">
            <v>0</v>
          </cell>
          <cell r="AC158">
            <v>0</v>
          </cell>
          <cell r="AD158">
            <v>33124.509803921574</v>
          </cell>
          <cell r="AE158">
            <v>0</v>
          </cell>
          <cell r="AF158">
            <v>4717.4999999999727</v>
          </cell>
          <cell r="AG158">
            <v>0</v>
          </cell>
          <cell r="AH158">
            <v>121300</v>
          </cell>
          <cell r="AI158">
            <v>55000</v>
          </cell>
          <cell r="AJ158">
            <v>0</v>
          </cell>
          <cell r="AK158">
            <v>0</v>
          </cell>
          <cell r="AL158">
            <v>1868.8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209105</v>
          </cell>
          <cell r="AV158">
            <v>70228.259803921537</v>
          </cell>
          <cell r="AW158">
            <v>178168.8</v>
          </cell>
          <cell r="AX158">
            <v>52493.717658823531</v>
          </cell>
          <cell r="AY158">
            <v>457502.05980392155</v>
          </cell>
          <cell r="AZ158">
            <v>455633.25980392157</v>
          </cell>
          <cell r="BA158">
            <v>4265</v>
          </cell>
          <cell r="BB158">
            <v>277225</v>
          </cell>
          <cell r="BC158">
            <v>0</v>
          </cell>
          <cell r="BD158">
            <v>0</v>
          </cell>
          <cell r="BE158">
            <v>457502.05980392155</v>
          </cell>
          <cell r="BF158">
            <v>457502.05980392155</v>
          </cell>
          <cell r="BG158">
            <v>0</v>
          </cell>
          <cell r="BH158">
            <v>279093.8</v>
          </cell>
          <cell r="BI158">
            <v>100924.99999999999</v>
          </cell>
          <cell r="BJ158">
            <v>279333.25980392157</v>
          </cell>
          <cell r="BK158">
            <v>4297.4347662141781</v>
          </cell>
          <cell r="BL158">
            <v>3818.8476709677425</v>
          </cell>
          <cell r="BM158">
            <v>0.12532238425869335</v>
          </cell>
          <cell r="BN158">
            <v>0</v>
          </cell>
          <cell r="BO158">
            <v>0</v>
          </cell>
          <cell r="BP158">
            <v>457502.05980392155</v>
          </cell>
          <cell r="BQ158">
            <v>7009.7424585218705</v>
          </cell>
          <cell r="BR158" t="str">
            <v>Y</v>
          </cell>
          <cell r="BS158">
            <v>7038.4932277526395</v>
          </cell>
          <cell r="BT158">
            <v>5.1692681391985129E-2</v>
          </cell>
          <cell r="BU158">
            <v>-2361.0775992464196</v>
          </cell>
          <cell r="BV158">
            <v>455140.98220467515</v>
          </cell>
          <cell r="BW158">
            <v>0</v>
          </cell>
          <cell r="BX158">
            <v>455140.98220467515</v>
          </cell>
          <cell r="BY158">
            <v>1868.8</v>
          </cell>
          <cell r="BZ158">
            <v>453272.18220467516</v>
          </cell>
        </row>
        <row r="159">
          <cell r="C159">
            <v>9253505</v>
          </cell>
          <cell r="D159" t="str">
            <v>The Lincoln Bishop King Church of England Primary School</v>
          </cell>
          <cell r="E159">
            <v>367</v>
          </cell>
          <cell r="F159">
            <v>367</v>
          </cell>
          <cell r="G159">
            <v>0</v>
          </cell>
          <cell r="H159">
            <v>1180639</v>
          </cell>
          <cell r="I159">
            <v>0</v>
          </cell>
          <cell r="J159">
            <v>0</v>
          </cell>
          <cell r="K159">
            <v>47470.00000000008</v>
          </cell>
          <cell r="L159">
            <v>0</v>
          </cell>
          <cell r="M159">
            <v>64309.999999999927</v>
          </cell>
          <cell r="N159">
            <v>0</v>
          </cell>
          <cell r="O159">
            <v>11000.000000000018</v>
          </cell>
          <cell r="P159">
            <v>11070.000000000002</v>
          </cell>
          <cell r="Q159">
            <v>7140.0000000000027</v>
          </cell>
          <cell r="R159">
            <v>54279.999999999985</v>
          </cell>
          <cell r="S159">
            <v>49490.00000000008</v>
          </cell>
          <cell r="T159">
            <v>640.00000000000114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77675.841269841345</v>
          </cell>
          <cell r="AB159">
            <v>0</v>
          </cell>
          <cell r="AC159">
            <v>0</v>
          </cell>
          <cell r="AD159">
            <v>167680.5776173285</v>
          </cell>
          <cell r="AE159">
            <v>0</v>
          </cell>
          <cell r="AF159">
            <v>11081.500000000013</v>
          </cell>
          <cell r="AG159">
            <v>0</v>
          </cell>
          <cell r="AH159">
            <v>121300</v>
          </cell>
          <cell r="AI159">
            <v>0</v>
          </cell>
          <cell r="AJ159">
            <v>0</v>
          </cell>
          <cell r="AK159">
            <v>0</v>
          </cell>
          <cell r="AL159">
            <v>6963.2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1180639</v>
          </cell>
          <cell r="AV159">
            <v>501837.91888716992</v>
          </cell>
          <cell r="AW159">
            <v>128263.2</v>
          </cell>
          <cell r="AX159">
            <v>286765.15752693149</v>
          </cell>
          <cell r="AY159">
            <v>1810740.11888717</v>
          </cell>
          <cell r="AZ159">
            <v>1803776.91888717</v>
          </cell>
          <cell r="BA159">
            <v>4265</v>
          </cell>
          <cell r="BB159">
            <v>1565255</v>
          </cell>
          <cell r="BC159">
            <v>0</v>
          </cell>
          <cell r="BD159">
            <v>0</v>
          </cell>
          <cell r="BE159">
            <v>1810740.11888717</v>
          </cell>
          <cell r="BF159">
            <v>1810740.11888717</v>
          </cell>
          <cell r="BG159">
            <v>0</v>
          </cell>
          <cell r="BH159">
            <v>1572218.2</v>
          </cell>
          <cell r="BI159">
            <v>1443955</v>
          </cell>
          <cell r="BJ159">
            <v>1682476.91888717</v>
          </cell>
          <cell r="BK159">
            <v>4584.4057735345232</v>
          </cell>
          <cell r="BL159">
            <v>4395.5454444759207</v>
          </cell>
          <cell r="BM159">
            <v>4.2966301098297535E-2</v>
          </cell>
          <cell r="BN159">
            <v>0</v>
          </cell>
          <cell r="BO159">
            <v>0</v>
          </cell>
          <cell r="BP159">
            <v>1810740.11888717</v>
          </cell>
          <cell r="BQ159">
            <v>4914.9234847061853</v>
          </cell>
          <cell r="BR159" t="str">
            <v>Y</v>
          </cell>
          <cell r="BS159">
            <v>4933.8967817089097</v>
          </cell>
          <cell r="BT159">
            <v>3.6773118931161086E-2</v>
          </cell>
          <cell r="BU159">
            <v>-13331.00736805286</v>
          </cell>
          <cell r="BV159">
            <v>1797409.1115191171</v>
          </cell>
          <cell r="BW159">
            <v>0</v>
          </cell>
          <cell r="BX159">
            <v>1797409.1115191171</v>
          </cell>
          <cell r="BY159">
            <v>6963.2</v>
          </cell>
          <cell r="BZ159">
            <v>1790445.9115191172</v>
          </cell>
        </row>
        <row r="160">
          <cell r="C160">
            <v>9253507</v>
          </cell>
          <cell r="D160" t="str">
            <v>The Meadows Primary School</v>
          </cell>
          <cell r="E160">
            <v>381</v>
          </cell>
          <cell r="F160">
            <v>381</v>
          </cell>
          <cell r="G160">
            <v>0</v>
          </cell>
          <cell r="H160">
            <v>1225677</v>
          </cell>
          <cell r="I160">
            <v>0</v>
          </cell>
          <cell r="J160">
            <v>0</v>
          </cell>
          <cell r="K160">
            <v>41360.000000000022</v>
          </cell>
          <cell r="L160">
            <v>0</v>
          </cell>
          <cell r="M160">
            <v>54869.999999999913</v>
          </cell>
          <cell r="N160">
            <v>0</v>
          </cell>
          <cell r="O160">
            <v>0</v>
          </cell>
          <cell r="P160">
            <v>540.00000000000023</v>
          </cell>
          <cell r="Q160">
            <v>9240.0000000000036</v>
          </cell>
          <cell r="R160">
            <v>24840.000000000015</v>
          </cell>
          <cell r="S160">
            <v>980.00000000000045</v>
          </cell>
          <cell r="T160">
            <v>2560.0000000000009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7331.0061919504715</v>
          </cell>
          <cell r="AB160">
            <v>0</v>
          </cell>
          <cell r="AC160">
            <v>0</v>
          </cell>
          <cell r="AD160">
            <v>89516.138613861389</v>
          </cell>
          <cell r="AE160">
            <v>0</v>
          </cell>
          <cell r="AF160">
            <v>0</v>
          </cell>
          <cell r="AG160">
            <v>0</v>
          </cell>
          <cell r="AH160">
            <v>121300</v>
          </cell>
          <cell r="AI160">
            <v>0</v>
          </cell>
          <cell r="AJ160">
            <v>0</v>
          </cell>
          <cell r="AK160">
            <v>0</v>
          </cell>
          <cell r="AL160">
            <v>41728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1225677</v>
          </cell>
          <cell r="AV160">
            <v>231237.14480581181</v>
          </cell>
          <cell r="AW160">
            <v>163028</v>
          </cell>
          <cell r="AX160">
            <v>173261.57552118812</v>
          </cell>
          <cell r="AY160">
            <v>1619942.1448058118</v>
          </cell>
          <cell r="AZ160">
            <v>1578214.1448058118</v>
          </cell>
          <cell r="BA160">
            <v>4265</v>
          </cell>
          <cell r="BB160">
            <v>1624965</v>
          </cell>
          <cell r="BC160">
            <v>46750.855194188189</v>
          </cell>
          <cell r="BD160">
            <v>0</v>
          </cell>
          <cell r="BE160">
            <v>1666693</v>
          </cell>
          <cell r="BF160">
            <v>1666693</v>
          </cell>
          <cell r="BG160">
            <v>0</v>
          </cell>
          <cell r="BH160">
            <v>1666693</v>
          </cell>
          <cell r="BI160">
            <v>1503665</v>
          </cell>
          <cell r="BJ160">
            <v>1503665</v>
          </cell>
          <cell r="BK160">
            <v>3946.6272965879266</v>
          </cell>
          <cell r="BL160">
            <v>3864.1145833333335</v>
          </cell>
          <cell r="BM160">
            <v>2.1353588635928719E-2</v>
          </cell>
          <cell r="BN160">
            <v>0</v>
          </cell>
          <cell r="BO160">
            <v>0</v>
          </cell>
          <cell r="BP160">
            <v>1666693</v>
          </cell>
          <cell r="BQ160">
            <v>4265</v>
          </cell>
          <cell r="BR160" t="str">
            <v>Y</v>
          </cell>
          <cell r="BS160">
            <v>4374.5223097112857</v>
          </cell>
          <cell r="BT160">
            <v>2.0019192377884076E-2</v>
          </cell>
          <cell r="BU160">
            <v>-13839.547158659781</v>
          </cell>
          <cell r="BV160">
            <v>1652853.4528413403</v>
          </cell>
          <cell r="BW160">
            <v>0</v>
          </cell>
          <cell r="BX160">
            <v>1652853.4528413403</v>
          </cell>
          <cell r="BY160">
            <v>41728</v>
          </cell>
          <cell r="BZ160">
            <v>1611125.4528413403</v>
          </cell>
        </row>
        <row r="161">
          <cell r="C161">
            <v>9255207</v>
          </cell>
          <cell r="D161" t="str">
            <v>Cranwell Primary School (Foundation)</v>
          </cell>
          <cell r="E161">
            <v>332</v>
          </cell>
          <cell r="F161">
            <v>332</v>
          </cell>
          <cell r="G161">
            <v>0</v>
          </cell>
          <cell r="H161">
            <v>1068044</v>
          </cell>
          <cell r="I161">
            <v>0</v>
          </cell>
          <cell r="J161">
            <v>0</v>
          </cell>
          <cell r="K161">
            <v>10340.000000000007</v>
          </cell>
          <cell r="L161">
            <v>0</v>
          </cell>
          <cell r="M161">
            <v>14159.999999999995</v>
          </cell>
          <cell r="N161">
            <v>0</v>
          </cell>
          <cell r="O161">
            <v>3959.9999999999986</v>
          </cell>
          <cell r="P161">
            <v>269.99999999999966</v>
          </cell>
          <cell r="Q161">
            <v>2940.0000000000009</v>
          </cell>
          <cell r="R161">
            <v>920.00000000000023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2484.5033112582819</v>
          </cell>
          <cell r="AB161">
            <v>0</v>
          </cell>
          <cell r="AC161">
            <v>0</v>
          </cell>
          <cell r="AD161">
            <v>91331.086142322092</v>
          </cell>
          <cell r="AE161">
            <v>0</v>
          </cell>
          <cell r="AF161">
            <v>17648.999999999913</v>
          </cell>
          <cell r="AG161">
            <v>0</v>
          </cell>
          <cell r="AH161">
            <v>121300</v>
          </cell>
          <cell r="AI161">
            <v>0</v>
          </cell>
          <cell r="AJ161">
            <v>0</v>
          </cell>
          <cell r="AK161">
            <v>0</v>
          </cell>
          <cell r="AL161">
            <v>5785.6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1068044</v>
          </cell>
          <cell r="AV161">
            <v>144054.58945358029</v>
          </cell>
          <cell r="AW161">
            <v>127085.6</v>
          </cell>
          <cell r="AX161">
            <v>137507.21648449439</v>
          </cell>
          <cell r="AY161">
            <v>1339184.1894535804</v>
          </cell>
          <cell r="AZ161">
            <v>1333398.5894535803</v>
          </cell>
          <cell r="BA161">
            <v>4265</v>
          </cell>
          <cell r="BB161">
            <v>1415980</v>
          </cell>
          <cell r="BC161">
            <v>82581.410546419676</v>
          </cell>
          <cell r="BD161">
            <v>0</v>
          </cell>
          <cell r="BE161">
            <v>1421765.6</v>
          </cell>
          <cell r="BF161">
            <v>1421765.6</v>
          </cell>
          <cell r="BG161">
            <v>0</v>
          </cell>
          <cell r="BH161">
            <v>1421765.6</v>
          </cell>
          <cell r="BI161">
            <v>1294680</v>
          </cell>
          <cell r="BJ161">
            <v>1294680</v>
          </cell>
          <cell r="BK161">
            <v>3899.6385542168673</v>
          </cell>
          <cell r="BL161">
            <v>3834.4159544159543</v>
          </cell>
          <cell r="BM161">
            <v>1.700978729910577E-2</v>
          </cell>
          <cell r="BN161">
            <v>0</v>
          </cell>
          <cell r="BO161">
            <v>0</v>
          </cell>
          <cell r="BP161">
            <v>1421765.6</v>
          </cell>
          <cell r="BQ161">
            <v>4265</v>
          </cell>
          <cell r="BR161" t="str">
            <v>Y</v>
          </cell>
          <cell r="BS161">
            <v>4282.4265060240969</v>
          </cell>
          <cell r="BT161">
            <v>2.0479842580477081E-2</v>
          </cell>
          <cell r="BU161">
            <v>-12059.657891535559</v>
          </cell>
          <cell r="BV161">
            <v>1409705.9421084644</v>
          </cell>
          <cell r="BW161">
            <v>0</v>
          </cell>
          <cell r="BX161">
            <v>1409705.9421084644</v>
          </cell>
          <cell r="BY161">
            <v>5785.6</v>
          </cell>
          <cell r="BZ161">
            <v>1403920.3421084643</v>
          </cell>
        </row>
        <row r="162">
          <cell r="C162">
            <v>9255215</v>
          </cell>
          <cell r="D162" t="str">
            <v>The Old Leake Primary and Nursery School</v>
          </cell>
          <cell r="E162">
            <v>174</v>
          </cell>
          <cell r="F162">
            <v>174</v>
          </cell>
          <cell r="G162">
            <v>0</v>
          </cell>
          <cell r="H162">
            <v>559758</v>
          </cell>
          <cell r="I162">
            <v>0</v>
          </cell>
          <cell r="J162">
            <v>0</v>
          </cell>
          <cell r="K162">
            <v>28200.000000000036</v>
          </cell>
          <cell r="L162">
            <v>0</v>
          </cell>
          <cell r="M162">
            <v>38939.999999999985</v>
          </cell>
          <cell r="N162">
            <v>0</v>
          </cell>
          <cell r="O162">
            <v>35640.000000000015</v>
          </cell>
          <cell r="P162">
            <v>1620.000000000002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8088.7974683544271</v>
          </cell>
          <cell r="AB162">
            <v>0</v>
          </cell>
          <cell r="AC162">
            <v>0</v>
          </cell>
          <cell r="AD162">
            <v>82222.909090909074</v>
          </cell>
          <cell r="AE162">
            <v>0</v>
          </cell>
          <cell r="AF162">
            <v>4217.9999999999945</v>
          </cell>
          <cell r="AG162">
            <v>0</v>
          </cell>
          <cell r="AH162">
            <v>121300</v>
          </cell>
          <cell r="AI162">
            <v>0</v>
          </cell>
          <cell r="AJ162">
            <v>0</v>
          </cell>
          <cell r="AK162">
            <v>0</v>
          </cell>
          <cell r="AL162">
            <v>19835.25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559758</v>
          </cell>
          <cell r="AV162">
            <v>198929.70655926355</v>
          </cell>
          <cell r="AW162">
            <v>141135.25</v>
          </cell>
          <cell r="AX162">
            <v>129716.68659636362</v>
          </cell>
          <cell r="AY162">
            <v>899822.95655926352</v>
          </cell>
          <cell r="AZ162">
            <v>879987.70655926352</v>
          </cell>
          <cell r="BA162">
            <v>4265</v>
          </cell>
          <cell r="BB162">
            <v>742110</v>
          </cell>
          <cell r="BC162">
            <v>0</v>
          </cell>
          <cell r="BD162">
            <v>0</v>
          </cell>
          <cell r="BE162">
            <v>899822.95655926352</v>
          </cell>
          <cell r="BF162">
            <v>899822.95655926352</v>
          </cell>
          <cell r="BG162">
            <v>0</v>
          </cell>
          <cell r="BH162">
            <v>761945.25</v>
          </cell>
          <cell r="BI162">
            <v>620810</v>
          </cell>
          <cell r="BJ162">
            <v>758687.70655926352</v>
          </cell>
          <cell r="BK162">
            <v>4360.2741756279511</v>
          </cell>
          <cell r="BL162">
            <v>4032.2374434523808</v>
          </cell>
          <cell r="BM162">
            <v>8.1353525623408446E-2</v>
          </cell>
          <cell r="BN162">
            <v>0</v>
          </cell>
          <cell r="BO162">
            <v>0</v>
          </cell>
          <cell r="BP162">
            <v>899822.95655926352</v>
          </cell>
          <cell r="BQ162">
            <v>5057.4006124095604</v>
          </cell>
          <cell r="BR162" t="str">
            <v>Y</v>
          </cell>
          <cell r="BS162">
            <v>5171.3963020647325</v>
          </cell>
          <cell r="BT162">
            <v>6.1380939761667808E-2</v>
          </cell>
          <cell r="BU162">
            <v>-6320.4231118288772</v>
          </cell>
          <cell r="BV162">
            <v>893502.53344743466</v>
          </cell>
          <cell r="BW162">
            <v>0</v>
          </cell>
          <cell r="BX162">
            <v>893502.53344743466</v>
          </cell>
          <cell r="BY162">
            <v>19835.25</v>
          </cell>
          <cell r="BZ162">
            <v>873667.28344743466</v>
          </cell>
        </row>
        <row r="163">
          <cell r="C163">
            <v>9255216</v>
          </cell>
          <cell r="D163" t="str">
            <v>The Butterwick Pinchbeck's Endowed CofE Primary School</v>
          </cell>
          <cell r="E163">
            <v>275</v>
          </cell>
          <cell r="F163">
            <v>275</v>
          </cell>
          <cell r="G163">
            <v>0</v>
          </cell>
          <cell r="H163">
            <v>884675</v>
          </cell>
          <cell r="I163">
            <v>0</v>
          </cell>
          <cell r="J163">
            <v>0</v>
          </cell>
          <cell r="K163">
            <v>26789.999999999964</v>
          </cell>
          <cell r="L163">
            <v>0</v>
          </cell>
          <cell r="M163">
            <v>35990.000000000029</v>
          </cell>
          <cell r="N163">
            <v>0</v>
          </cell>
          <cell r="O163">
            <v>28379.999999999993</v>
          </cell>
          <cell r="P163">
            <v>4860.0000000000036</v>
          </cell>
          <cell r="Q163">
            <v>0</v>
          </cell>
          <cell r="R163">
            <v>0</v>
          </cell>
          <cell r="S163">
            <v>0</v>
          </cell>
          <cell r="T163">
            <v>640.00000000000057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3348.599137931029</v>
          </cell>
          <cell r="AB163">
            <v>0</v>
          </cell>
          <cell r="AC163">
            <v>0</v>
          </cell>
          <cell r="AD163">
            <v>65548.828125</v>
          </cell>
          <cell r="AE163">
            <v>0</v>
          </cell>
          <cell r="AF163">
            <v>0</v>
          </cell>
          <cell r="AG163">
            <v>0</v>
          </cell>
          <cell r="AH163">
            <v>121300</v>
          </cell>
          <cell r="AI163">
            <v>0</v>
          </cell>
          <cell r="AJ163">
            <v>0</v>
          </cell>
          <cell r="AK163">
            <v>0</v>
          </cell>
          <cell r="AL163">
            <v>6604.8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884675</v>
          </cell>
          <cell r="AV163">
            <v>165557.42726293101</v>
          </cell>
          <cell r="AW163">
            <v>127904.8</v>
          </cell>
          <cell r="AX163">
            <v>131598.36917968752</v>
          </cell>
          <cell r="AY163">
            <v>1178137.2272629312</v>
          </cell>
          <cell r="AZ163">
            <v>1171532.4272629311</v>
          </cell>
          <cell r="BA163">
            <v>4265</v>
          </cell>
          <cell r="BB163">
            <v>1172875</v>
          </cell>
          <cell r="BC163">
            <v>1342.5727370688692</v>
          </cell>
          <cell r="BD163">
            <v>0</v>
          </cell>
          <cell r="BE163">
            <v>1179479.8</v>
          </cell>
          <cell r="BF163">
            <v>1179479.8</v>
          </cell>
          <cell r="BG163">
            <v>0</v>
          </cell>
          <cell r="BH163">
            <v>1179479.8</v>
          </cell>
          <cell r="BI163">
            <v>1051575</v>
          </cell>
          <cell r="BJ163">
            <v>1051575</v>
          </cell>
          <cell r="BK163">
            <v>3823.909090909091</v>
          </cell>
          <cell r="BL163">
            <v>3727.3880597014927</v>
          </cell>
          <cell r="BM163">
            <v>2.5895085153899475E-2</v>
          </cell>
          <cell r="BN163">
            <v>0</v>
          </cell>
          <cell r="BO163">
            <v>0</v>
          </cell>
          <cell r="BP163">
            <v>1179479.8</v>
          </cell>
          <cell r="BQ163">
            <v>4265</v>
          </cell>
          <cell r="BR163" t="str">
            <v>Y</v>
          </cell>
          <cell r="BS163">
            <v>4289.0174545454547</v>
          </cell>
          <cell r="BT163">
            <v>2.0066541389002213E-2</v>
          </cell>
          <cell r="BU163">
            <v>-9989.1744583502368</v>
          </cell>
          <cell r="BV163">
            <v>1169490.6255416498</v>
          </cell>
          <cell r="BW163">
            <v>0</v>
          </cell>
          <cell r="BX163">
            <v>1169490.6255416498</v>
          </cell>
          <cell r="BY163">
            <v>6604.8</v>
          </cell>
          <cell r="BZ163">
            <v>1162885.8255416497</v>
          </cell>
        </row>
        <row r="164">
          <cell r="C164">
            <v>9255217</v>
          </cell>
          <cell r="D164" t="str">
            <v>Grimoldby Primary School</v>
          </cell>
          <cell r="E164">
            <v>213</v>
          </cell>
          <cell r="F164">
            <v>213</v>
          </cell>
          <cell r="G164">
            <v>0</v>
          </cell>
          <cell r="H164">
            <v>685221</v>
          </cell>
          <cell r="I164">
            <v>0</v>
          </cell>
          <cell r="J164">
            <v>0</v>
          </cell>
          <cell r="K164">
            <v>16919.999999999975</v>
          </cell>
          <cell r="L164">
            <v>0</v>
          </cell>
          <cell r="M164">
            <v>23600.000000000004</v>
          </cell>
          <cell r="N164">
            <v>0</v>
          </cell>
          <cell r="O164">
            <v>880.00000000000023</v>
          </cell>
          <cell r="P164">
            <v>2969.9999999999995</v>
          </cell>
          <cell r="Q164">
            <v>419.99999999999972</v>
          </cell>
          <cell r="R164">
            <v>2759.9999999999959</v>
          </cell>
          <cell r="S164">
            <v>489.99999999999966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67653.405405405414</v>
          </cell>
          <cell r="AE164">
            <v>0</v>
          </cell>
          <cell r="AF164">
            <v>5753.5</v>
          </cell>
          <cell r="AG164">
            <v>0</v>
          </cell>
          <cell r="AH164">
            <v>121300</v>
          </cell>
          <cell r="AI164">
            <v>0</v>
          </cell>
          <cell r="AJ164">
            <v>0</v>
          </cell>
          <cell r="AK164">
            <v>0</v>
          </cell>
          <cell r="AL164">
            <v>4403.2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685221</v>
          </cell>
          <cell r="AV164">
            <v>121446.90540540538</v>
          </cell>
          <cell r="AW164">
            <v>125703.2</v>
          </cell>
          <cell r="AX164">
            <v>103602.79150918919</v>
          </cell>
          <cell r="AY164">
            <v>932371.1054054054</v>
          </cell>
          <cell r="AZ164">
            <v>927967.90540540544</v>
          </cell>
          <cell r="BA164">
            <v>4265</v>
          </cell>
          <cell r="BB164">
            <v>908445</v>
          </cell>
          <cell r="BC164">
            <v>0</v>
          </cell>
          <cell r="BD164">
            <v>0</v>
          </cell>
          <cell r="BE164">
            <v>932371.1054054054</v>
          </cell>
          <cell r="BF164">
            <v>932371.1054054054</v>
          </cell>
          <cell r="BG164">
            <v>0</v>
          </cell>
          <cell r="BH164">
            <v>912848.2</v>
          </cell>
          <cell r="BI164">
            <v>787145</v>
          </cell>
          <cell r="BJ164">
            <v>806667.90540540544</v>
          </cell>
          <cell r="BK164">
            <v>3787.1732648141101</v>
          </cell>
          <cell r="BL164">
            <v>3637.6436358208957</v>
          </cell>
          <cell r="BM164">
            <v>4.1106178604400453E-2</v>
          </cell>
          <cell r="BN164">
            <v>0</v>
          </cell>
          <cell r="BO164">
            <v>0</v>
          </cell>
          <cell r="BP164">
            <v>932371.1054054054</v>
          </cell>
          <cell r="BQ164">
            <v>4356.6568328892272</v>
          </cell>
          <cell r="BR164" t="str">
            <v>Y</v>
          </cell>
          <cell r="BS164">
            <v>4377.3291333587104</v>
          </cell>
          <cell r="BT164">
            <v>2.6811064119889094E-2</v>
          </cell>
          <cell r="BU164">
            <v>-7737.0696713767284</v>
          </cell>
          <cell r="BV164">
            <v>924634.03573402867</v>
          </cell>
          <cell r="BW164">
            <v>0</v>
          </cell>
          <cell r="BX164">
            <v>924634.03573402867</v>
          </cell>
          <cell r="BY164">
            <v>4403.2</v>
          </cell>
          <cell r="BZ164">
            <v>920230.83573402872</v>
          </cell>
        </row>
        <row r="165">
          <cell r="C165">
            <v>9255218</v>
          </cell>
          <cell r="D165" t="str">
            <v>Wrangle Primary School</v>
          </cell>
          <cell r="E165">
            <v>55</v>
          </cell>
          <cell r="F165">
            <v>55</v>
          </cell>
          <cell r="G165">
            <v>0</v>
          </cell>
          <cell r="H165">
            <v>176935</v>
          </cell>
          <cell r="I165">
            <v>0</v>
          </cell>
          <cell r="J165">
            <v>0</v>
          </cell>
          <cell r="K165">
            <v>11750.000000000011</v>
          </cell>
          <cell r="L165">
            <v>0</v>
          </cell>
          <cell r="M165">
            <v>14750.000000000015</v>
          </cell>
          <cell r="N165">
            <v>0</v>
          </cell>
          <cell r="O165">
            <v>10340.000000000005</v>
          </cell>
          <cell r="P165">
            <v>1079.9999999999995</v>
          </cell>
          <cell r="Q165">
            <v>0</v>
          </cell>
          <cell r="R165">
            <v>1379.9999999999991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18789.534883720931</v>
          </cell>
          <cell r="AE165">
            <v>0</v>
          </cell>
          <cell r="AF165">
            <v>8972.4999999999818</v>
          </cell>
          <cell r="AG165">
            <v>0</v>
          </cell>
          <cell r="AH165">
            <v>121300</v>
          </cell>
          <cell r="AI165">
            <v>41524.999999999985</v>
          </cell>
          <cell r="AJ165">
            <v>0</v>
          </cell>
          <cell r="AK165">
            <v>0</v>
          </cell>
          <cell r="AL165">
            <v>1996.8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176935</v>
          </cell>
          <cell r="AV165">
            <v>67062.034883720946</v>
          </cell>
          <cell r="AW165">
            <v>164821.79999999999</v>
          </cell>
          <cell r="AX165">
            <v>44725.07443255814</v>
          </cell>
          <cell r="AY165">
            <v>408818.83488372096</v>
          </cell>
          <cell r="AZ165">
            <v>406822.03488372097</v>
          </cell>
          <cell r="BA165">
            <v>4265</v>
          </cell>
          <cell r="BB165">
            <v>234575</v>
          </cell>
          <cell r="BC165">
            <v>0</v>
          </cell>
          <cell r="BD165">
            <v>0</v>
          </cell>
          <cell r="BE165">
            <v>408818.83488372096</v>
          </cell>
          <cell r="BF165">
            <v>408818.83488372085</v>
          </cell>
          <cell r="BG165">
            <v>0</v>
          </cell>
          <cell r="BH165">
            <v>236571.8</v>
          </cell>
          <cell r="BI165">
            <v>71749.999999999985</v>
          </cell>
          <cell r="BJ165">
            <v>243997.03488372097</v>
          </cell>
          <cell r="BK165">
            <v>4436.3097251585632</v>
          </cell>
          <cell r="BL165">
            <v>3469.4761910714287</v>
          </cell>
          <cell r="BM165">
            <v>0.2786684446993023</v>
          </cell>
          <cell r="BN165">
            <v>0</v>
          </cell>
          <cell r="BO165">
            <v>0</v>
          </cell>
          <cell r="BP165">
            <v>408818.83488372096</v>
          </cell>
          <cell r="BQ165">
            <v>7396.7642706131082</v>
          </cell>
          <cell r="BR165" t="str">
            <v>Y</v>
          </cell>
          <cell r="BS165">
            <v>7433.0697251585634</v>
          </cell>
          <cell r="BT165">
            <v>0.15911293315420716</v>
          </cell>
          <cell r="BU165">
            <v>-1997.8348916700472</v>
          </cell>
          <cell r="BV165">
            <v>406820.99999205093</v>
          </cell>
          <cell r="BW165">
            <v>0</v>
          </cell>
          <cell r="BX165">
            <v>406820.99999205093</v>
          </cell>
          <cell r="BY165">
            <v>1996.8</v>
          </cell>
          <cell r="BZ165">
            <v>404824.19999205094</v>
          </cell>
        </row>
        <row r="166">
          <cell r="C166">
            <v>9255219</v>
          </cell>
          <cell r="D166" t="str">
            <v>The Lancaster School</v>
          </cell>
          <cell r="E166">
            <v>110</v>
          </cell>
          <cell r="F166">
            <v>110</v>
          </cell>
          <cell r="G166">
            <v>0</v>
          </cell>
          <cell r="H166">
            <v>353870</v>
          </cell>
          <cell r="I166">
            <v>0</v>
          </cell>
          <cell r="J166">
            <v>0</v>
          </cell>
          <cell r="K166">
            <v>26319.999999999996</v>
          </cell>
          <cell r="L166">
            <v>0</v>
          </cell>
          <cell r="M166">
            <v>34809.999999999978</v>
          </cell>
          <cell r="N166">
            <v>0</v>
          </cell>
          <cell r="O166">
            <v>2420</v>
          </cell>
          <cell r="P166">
            <v>0</v>
          </cell>
          <cell r="Q166">
            <v>1680.0000000000016</v>
          </cell>
          <cell r="R166">
            <v>11039.999999999993</v>
          </cell>
          <cell r="S166">
            <v>490</v>
          </cell>
          <cell r="T166">
            <v>18560.000000000025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5959.58904109589</v>
          </cell>
          <cell r="AB166">
            <v>0</v>
          </cell>
          <cell r="AC166">
            <v>0</v>
          </cell>
          <cell r="AD166">
            <v>37082.183908045976</v>
          </cell>
          <cell r="AE166">
            <v>0</v>
          </cell>
          <cell r="AF166">
            <v>0</v>
          </cell>
          <cell r="AG166">
            <v>0</v>
          </cell>
          <cell r="AH166">
            <v>121300</v>
          </cell>
          <cell r="AI166">
            <v>0</v>
          </cell>
          <cell r="AJ166">
            <v>0</v>
          </cell>
          <cell r="AK166">
            <v>0</v>
          </cell>
          <cell r="AL166">
            <v>3328.8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353870</v>
          </cell>
          <cell r="AV166">
            <v>138361.77294914186</v>
          </cell>
          <cell r="AW166">
            <v>124628.8</v>
          </cell>
          <cell r="AX166">
            <v>84770.841400000005</v>
          </cell>
          <cell r="AY166">
            <v>616860.57294914185</v>
          </cell>
          <cell r="AZ166">
            <v>613531.7729491418</v>
          </cell>
          <cell r="BA166">
            <v>4265</v>
          </cell>
          <cell r="BB166">
            <v>469150</v>
          </cell>
          <cell r="BC166">
            <v>0</v>
          </cell>
          <cell r="BD166">
            <v>0</v>
          </cell>
          <cell r="BE166">
            <v>616860.57294914185</v>
          </cell>
          <cell r="BF166">
            <v>616860.57294914185</v>
          </cell>
          <cell r="BG166">
            <v>0</v>
          </cell>
          <cell r="BH166">
            <v>472478.8</v>
          </cell>
          <cell r="BI166">
            <v>347850</v>
          </cell>
          <cell r="BJ166">
            <v>492231.77294914186</v>
          </cell>
          <cell r="BK166">
            <v>4474.8342995376534</v>
          </cell>
          <cell r="BL166">
            <v>4311.8564614678899</v>
          </cell>
          <cell r="BM166">
            <v>3.7797602848375147E-2</v>
          </cell>
          <cell r="BN166">
            <v>0</v>
          </cell>
          <cell r="BO166">
            <v>0</v>
          </cell>
          <cell r="BP166">
            <v>616860.57294914185</v>
          </cell>
          <cell r="BQ166">
            <v>5577.5615722649254</v>
          </cell>
          <cell r="BR166" t="str">
            <v>Y</v>
          </cell>
          <cell r="BS166">
            <v>5607.8233904467443</v>
          </cell>
          <cell r="BT166">
            <v>2.7970069914976525E-2</v>
          </cell>
          <cell r="BU166">
            <v>-3995.6697833400945</v>
          </cell>
          <cell r="BV166">
            <v>612864.90316580178</v>
          </cell>
          <cell r="BW166">
            <v>0</v>
          </cell>
          <cell r="BX166">
            <v>612864.90316580178</v>
          </cell>
          <cell r="BY166">
            <v>3328.8</v>
          </cell>
          <cell r="BZ166">
            <v>609536.10316580173</v>
          </cell>
        </row>
        <row r="167">
          <cell r="C167">
            <v>9255222</v>
          </cell>
          <cell r="D167" t="str">
            <v>Barkston and Syston CofE Primary School</v>
          </cell>
          <cell r="E167">
            <v>104</v>
          </cell>
          <cell r="F167">
            <v>104</v>
          </cell>
          <cell r="G167">
            <v>0</v>
          </cell>
          <cell r="H167">
            <v>334568</v>
          </cell>
          <cell r="I167">
            <v>0</v>
          </cell>
          <cell r="J167">
            <v>0</v>
          </cell>
          <cell r="K167">
            <v>4700.0000000000027</v>
          </cell>
          <cell r="L167">
            <v>0</v>
          </cell>
          <cell r="M167">
            <v>7079.9999999999773</v>
          </cell>
          <cell r="N167">
            <v>0</v>
          </cell>
          <cell r="O167">
            <v>1320.0000000000002</v>
          </cell>
          <cell r="P167">
            <v>809.99999999999864</v>
          </cell>
          <cell r="Q167">
            <v>0</v>
          </cell>
          <cell r="R167">
            <v>0</v>
          </cell>
          <cell r="S167">
            <v>490.00000000000023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17883.478260869568</v>
          </cell>
          <cell r="AE167">
            <v>0</v>
          </cell>
          <cell r="AF167">
            <v>0</v>
          </cell>
          <cell r="AG167">
            <v>0</v>
          </cell>
          <cell r="AH167">
            <v>121300</v>
          </cell>
          <cell r="AI167">
            <v>33631.508678237638</v>
          </cell>
          <cell r="AJ167">
            <v>0</v>
          </cell>
          <cell r="AK167">
            <v>0</v>
          </cell>
          <cell r="AL167">
            <v>3430.4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334568</v>
          </cell>
          <cell r="AV167">
            <v>32283.478260869546</v>
          </cell>
          <cell r="AW167">
            <v>158361.90867823764</v>
          </cell>
          <cell r="AX167">
            <v>43595.448890434775</v>
          </cell>
          <cell r="AY167">
            <v>525213.38693910721</v>
          </cell>
          <cell r="AZ167">
            <v>521782.98693910718</v>
          </cell>
          <cell r="BA167">
            <v>4265</v>
          </cell>
          <cell r="BB167">
            <v>443560</v>
          </cell>
          <cell r="BC167">
            <v>0</v>
          </cell>
          <cell r="BD167">
            <v>0</v>
          </cell>
          <cell r="BE167">
            <v>525213.38693910721</v>
          </cell>
          <cell r="BF167">
            <v>525213.38693910721</v>
          </cell>
          <cell r="BG167">
            <v>0</v>
          </cell>
          <cell r="BH167">
            <v>446990.4</v>
          </cell>
          <cell r="BI167">
            <v>288628.49132176233</v>
          </cell>
          <cell r="BJ167">
            <v>366851.47826086951</v>
          </cell>
          <cell r="BK167">
            <v>3527.4180602006682</v>
          </cell>
          <cell r="BL167">
            <v>3365.0099602072601</v>
          </cell>
          <cell r="BM167">
            <v>4.8263779874043802E-2</v>
          </cell>
          <cell r="BN167">
            <v>0</v>
          </cell>
          <cell r="BO167">
            <v>0</v>
          </cell>
          <cell r="BP167">
            <v>525213.38693910721</v>
          </cell>
          <cell r="BQ167">
            <v>5017.1441051837228</v>
          </cell>
          <cell r="BR167" t="str">
            <v>Y</v>
          </cell>
          <cell r="BS167">
            <v>5050.1287205683384</v>
          </cell>
          <cell r="BT167">
            <v>3.6302517962977676E-2</v>
          </cell>
          <cell r="BU167">
            <v>-3777.7241587942713</v>
          </cell>
          <cell r="BV167">
            <v>521435.66278031294</v>
          </cell>
          <cell r="BW167">
            <v>0</v>
          </cell>
          <cell r="BX167">
            <v>521435.66278031294</v>
          </cell>
          <cell r="BY167">
            <v>3430.4</v>
          </cell>
          <cell r="BZ167">
            <v>518005.26278031291</v>
          </cell>
        </row>
        <row r="168">
          <cell r="C168">
            <v>9255225</v>
          </cell>
          <cell r="D168" t="str">
            <v>North Somercotes CofE Primary School</v>
          </cell>
          <cell r="E168">
            <v>190</v>
          </cell>
          <cell r="F168">
            <v>190</v>
          </cell>
          <cell r="G168">
            <v>0</v>
          </cell>
          <cell r="H168">
            <v>611230</v>
          </cell>
          <cell r="I168">
            <v>0</v>
          </cell>
          <cell r="J168">
            <v>0</v>
          </cell>
          <cell r="K168">
            <v>30550.000000000025</v>
          </cell>
          <cell r="L168">
            <v>0</v>
          </cell>
          <cell r="M168">
            <v>41300</v>
          </cell>
          <cell r="N168">
            <v>0</v>
          </cell>
          <cell r="O168">
            <v>1099.9999999999993</v>
          </cell>
          <cell r="P168">
            <v>1620.0000000000027</v>
          </cell>
          <cell r="Q168">
            <v>0</v>
          </cell>
          <cell r="R168">
            <v>1379.9999999999975</v>
          </cell>
          <cell r="S168">
            <v>0</v>
          </cell>
          <cell r="T168">
            <v>639.99999999999977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54755.704697986585</v>
          </cell>
          <cell r="AE168">
            <v>0</v>
          </cell>
          <cell r="AF168">
            <v>2405.0000000000018</v>
          </cell>
          <cell r="AG168">
            <v>0</v>
          </cell>
          <cell r="AH168">
            <v>121300</v>
          </cell>
          <cell r="AI168">
            <v>0</v>
          </cell>
          <cell r="AJ168">
            <v>0</v>
          </cell>
          <cell r="AK168">
            <v>0</v>
          </cell>
          <cell r="AL168">
            <v>5171.2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611230</v>
          </cell>
          <cell r="AV168">
            <v>133750.7046979866</v>
          </cell>
          <cell r="AW168">
            <v>126471.2</v>
          </cell>
          <cell r="AX168">
            <v>93771.564700671137</v>
          </cell>
          <cell r="AY168">
            <v>871451.90469798655</v>
          </cell>
          <cell r="AZ168">
            <v>866280.7046979866</v>
          </cell>
          <cell r="BA168">
            <v>4265</v>
          </cell>
          <cell r="BB168">
            <v>810350</v>
          </cell>
          <cell r="BC168">
            <v>0</v>
          </cell>
          <cell r="BD168">
            <v>0</v>
          </cell>
          <cell r="BE168">
            <v>871451.90469798655</v>
          </cell>
          <cell r="BF168">
            <v>871451.90469798655</v>
          </cell>
          <cell r="BG168">
            <v>0</v>
          </cell>
          <cell r="BH168">
            <v>815521.2</v>
          </cell>
          <cell r="BI168">
            <v>689050</v>
          </cell>
          <cell r="BJ168">
            <v>744980.7046979866</v>
          </cell>
          <cell r="BK168">
            <v>3920.951077357824</v>
          </cell>
          <cell r="BL168">
            <v>3817.0289807692311</v>
          </cell>
          <cell r="BM168">
            <v>2.7225912381637171E-2</v>
          </cell>
          <cell r="BN168">
            <v>0</v>
          </cell>
          <cell r="BO168">
            <v>0</v>
          </cell>
          <cell r="BP168">
            <v>871451.90469798655</v>
          </cell>
          <cell r="BQ168">
            <v>4559.3721299894032</v>
          </cell>
          <cell r="BR168" t="str">
            <v>Y</v>
          </cell>
          <cell r="BS168">
            <v>4586.5889720946661</v>
          </cell>
          <cell r="BT168">
            <v>1.6547987102803585E-2</v>
          </cell>
          <cell r="BU168">
            <v>-6901.611443951072</v>
          </cell>
          <cell r="BV168">
            <v>864550.29325403553</v>
          </cell>
          <cell r="BW168">
            <v>0</v>
          </cell>
          <cell r="BX168">
            <v>864550.29325403553</v>
          </cell>
          <cell r="BY168">
            <v>5171.2</v>
          </cell>
          <cell r="BZ168">
            <v>859379.09325403557</v>
          </cell>
        </row>
        <row r="169">
          <cell r="C169">
            <v>9255228</v>
          </cell>
          <cell r="D169" t="str">
            <v>William Hildyard Church of England Primary and Nursery School</v>
          </cell>
          <cell r="E169">
            <v>206</v>
          </cell>
          <cell r="F169">
            <v>206</v>
          </cell>
          <cell r="G169">
            <v>0</v>
          </cell>
          <cell r="H169">
            <v>662702</v>
          </cell>
          <cell r="I169">
            <v>0</v>
          </cell>
          <cell r="J169">
            <v>0</v>
          </cell>
          <cell r="K169">
            <v>15040.000000000027</v>
          </cell>
          <cell r="L169">
            <v>0</v>
          </cell>
          <cell r="M169">
            <v>21239.999999999996</v>
          </cell>
          <cell r="N169">
            <v>0</v>
          </cell>
          <cell r="O169">
            <v>9285.0731707317173</v>
          </cell>
          <cell r="P169">
            <v>271.31707317073142</v>
          </cell>
          <cell r="Q169">
            <v>422.04878048780444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2645.2272727272698</v>
          </cell>
          <cell r="AB169">
            <v>0</v>
          </cell>
          <cell r="AC169">
            <v>0</v>
          </cell>
          <cell r="AD169">
            <v>43817.411764705881</v>
          </cell>
          <cell r="AE169">
            <v>0</v>
          </cell>
          <cell r="AF169">
            <v>0</v>
          </cell>
          <cell r="AG169">
            <v>0</v>
          </cell>
          <cell r="AH169">
            <v>121300</v>
          </cell>
          <cell r="AI169">
            <v>0</v>
          </cell>
          <cell r="AJ169">
            <v>0</v>
          </cell>
          <cell r="AK169">
            <v>0</v>
          </cell>
          <cell r="AL169">
            <v>1075.2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662702</v>
          </cell>
          <cell r="AV169">
            <v>92721.078061823428</v>
          </cell>
          <cell r="AW169">
            <v>122375.2</v>
          </cell>
          <cell r="AX169">
            <v>86542.044330100427</v>
          </cell>
          <cell r="AY169">
            <v>877798.27806182334</v>
          </cell>
          <cell r="AZ169">
            <v>876723.07806182338</v>
          </cell>
          <cell r="BA169">
            <v>4265</v>
          </cell>
          <cell r="BB169">
            <v>878590</v>
          </cell>
          <cell r="BC169">
            <v>1866.9219381766161</v>
          </cell>
          <cell r="BD169">
            <v>0</v>
          </cell>
          <cell r="BE169">
            <v>879665.2</v>
          </cell>
          <cell r="BF169">
            <v>879665.20000000007</v>
          </cell>
          <cell r="BG169">
            <v>0</v>
          </cell>
          <cell r="BH169">
            <v>879665.2</v>
          </cell>
          <cell r="BI169">
            <v>757290</v>
          </cell>
          <cell r="BJ169">
            <v>757290</v>
          </cell>
          <cell r="BK169">
            <v>3676.1650485436894</v>
          </cell>
          <cell r="BL169">
            <v>3591.1650485436894</v>
          </cell>
          <cell r="BM169">
            <v>2.3669198951039496E-2</v>
          </cell>
          <cell r="BN169">
            <v>0</v>
          </cell>
          <cell r="BO169">
            <v>0</v>
          </cell>
          <cell r="BP169">
            <v>879665.2</v>
          </cell>
          <cell r="BQ169">
            <v>4265</v>
          </cell>
          <cell r="BR169" t="str">
            <v>Y</v>
          </cell>
          <cell r="BS169">
            <v>4270.2194174757278</v>
          </cell>
          <cell r="BT169">
            <v>2.0309568393254596E-2</v>
          </cell>
          <cell r="BU169">
            <v>-7482.7997760732678</v>
          </cell>
          <cell r="BV169">
            <v>872182.40022392664</v>
          </cell>
          <cell r="BW169">
            <v>0</v>
          </cell>
          <cell r="BX169">
            <v>872182.40022392664</v>
          </cell>
          <cell r="BY169">
            <v>1075.2</v>
          </cell>
          <cell r="BZ169">
            <v>871107.20022392669</v>
          </cell>
        </row>
        <row r="170">
          <cell r="C170">
            <v>9254027</v>
          </cell>
          <cell r="D170" t="str">
            <v>Spalding High School</v>
          </cell>
          <cell r="E170">
            <v>754</v>
          </cell>
          <cell r="F170">
            <v>0</v>
          </cell>
          <cell r="G170">
            <v>754</v>
          </cell>
          <cell r="H170">
            <v>0</v>
          </cell>
          <cell r="I170">
            <v>2072952</v>
          </cell>
          <cell r="J170">
            <v>1518264</v>
          </cell>
          <cell r="K170">
            <v>0</v>
          </cell>
          <cell r="L170">
            <v>19270.000000000004</v>
          </cell>
          <cell r="M170">
            <v>0</v>
          </cell>
          <cell r="N170">
            <v>52764.999999999978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39359.999999999985</v>
          </cell>
          <cell r="V170">
            <v>20400</v>
          </cell>
          <cell r="W170">
            <v>17850.000000000015</v>
          </cell>
          <cell r="X170">
            <v>7149.9999999999882</v>
          </cell>
          <cell r="Y170">
            <v>699.99999999999886</v>
          </cell>
          <cell r="Z170">
            <v>0</v>
          </cell>
          <cell r="AA170">
            <v>0</v>
          </cell>
          <cell r="AB170">
            <v>4590.0000000000036</v>
          </cell>
          <cell r="AC170">
            <v>0</v>
          </cell>
          <cell r="AD170">
            <v>0</v>
          </cell>
          <cell r="AE170">
            <v>20177.175325978034</v>
          </cell>
          <cell r="AF170">
            <v>0</v>
          </cell>
          <cell r="AG170">
            <v>0</v>
          </cell>
          <cell r="AH170">
            <v>121300</v>
          </cell>
          <cell r="AI170">
            <v>0</v>
          </cell>
          <cell r="AJ170">
            <v>0</v>
          </cell>
          <cell r="AK170">
            <v>0</v>
          </cell>
          <cell r="AL170">
            <v>135680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3591216</v>
          </cell>
          <cell r="AV170">
            <v>182262.17532597802</v>
          </cell>
          <cell r="AW170">
            <v>256980</v>
          </cell>
          <cell r="AX170">
            <v>268849.51266937458</v>
          </cell>
          <cell r="AY170">
            <v>4030458.1753259781</v>
          </cell>
          <cell r="AZ170">
            <v>3894778.1753259781</v>
          </cell>
          <cell r="BA170">
            <v>5525</v>
          </cell>
          <cell r="BB170">
            <v>4165850</v>
          </cell>
          <cell r="BC170">
            <v>0</v>
          </cell>
          <cell r="BD170">
            <v>271071.82467402192</v>
          </cell>
          <cell r="BE170">
            <v>4301530</v>
          </cell>
          <cell r="BF170">
            <v>0</v>
          </cell>
          <cell r="BG170">
            <v>4301530</v>
          </cell>
          <cell r="BH170">
            <v>4301530</v>
          </cell>
          <cell r="BI170">
            <v>4044550</v>
          </cell>
          <cell r="BJ170">
            <v>4044550</v>
          </cell>
          <cell r="BK170">
            <v>5364.1246684350135</v>
          </cell>
          <cell r="BL170">
            <v>5253.0507343124164</v>
          </cell>
          <cell r="BM170">
            <v>2.1144652838982314E-2</v>
          </cell>
          <cell r="BN170">
            <v>0</v>
          </cell>
          <cell r="BO170">
            <v>0</v>
          </cell>
          <cell r="BP170">
            <v>4301530</v>
          </cell>
          <cell r="BQ170">
            <v>5525</v>
          </cell>
          <cell r="BR170" t="str">
            <v>Y</v>
          </cell>
          <cell r="BS170">
            <v>5704.946949602122</v>
          </cell>
          <cell r="BT170">
            <v>1.94417210130442E-2</v>
          </cell>
          <cell r="BU170">
            <v>0</v>
          </cell>
          <cell r="BV170">
            <v>4301530</v>
          </cell>
          <cell r="BW170">
            <v>0</v>
          </cell>
          <cell r="BX170">
            <v>4301530</v>
          </cell>
          <cell r="BY170">
            <v>135680</v>
          </cell>
          <cell r="BZ170">
            <v>4165850</v>
          </cell>
        </row>
        <row r="171">
          <cell r="C171">
            <v>9254065</v>
          </cell>
          <cell r="D171" t="str">
            <v>The Queen Elizabeth's High School, Gainsborough</v>
          </cell>
          <cell r="E171">
            <v>932</v>
          </cell>
          <cell r="F171">
            <v>0</v>
          </cell>
          <cell r="G171">
            <v>932</v>
          </cell>
          <cell r="H171">
            <v>0</v>
          </cell>
          <cell r="I171">
            <v>2562840</v>
          </cell>
          <cell r="J171">
            <v>1876104</v>
          </cell>
          <cell r="K171">
            <v>0</v>
          </cell>
          <cell r="L171">
            <v>26790</v>
          </cell>
          <cell r="M171">
            <v>0</v>
          </cell>
          <cell r="N171">
            <v>67469.999999999985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10559.999999999996</v>
          </cell>
          <cell r="V171">
            <v>23375.000000000007</v>
          </cell>
          <cell r="W171">
            <v>2379.9999999999991</v>
          </cell>
          <cell r="X171">
            <v>21449.999999999989</v>
          </cell>
          <cell r="Y171">
            <v>38500.000000000007</v>
          </cell>
          <cell r="Z171">
            <v>36490.000000000022</v>
          </cell>
          <cell r="AA171">
            <v>0</v>
          </cell>
          <cell r="AB171">
            <v>3066.5806451612871</v>
          </cell>
          <cell r="AC171">
            <v>0</v>
          </cell>
          <cell r="AD171">
            <v>0</v>
          </cell>
          <cell r="AE171">
            <v>36486.03842459905</v>
          </cell>
          <cell r="AF171">
            <v>0</v>
          </cell>
          <cell r="AG171">
            <v>0</v>
          </cell>
          <cell r="AH171">
            <v>121300</v>
          </cell>
          <cell r="AI171">
            <v>0</v>
          </cell>
          <cell r="AJ171">
            <v>0</v>
          </cell>
          <cell r="AK171">
            <v>0</v>
          </cell>
          <cell r="AL171">
            <v>176133.45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4438944</v>
          </cell>
          <cell r="AV171">
            <v>266567.61906976037</v>
          </cell>
          <cell r="AW171">
            <v>297433.45</v>
          </cell>
          <cell r="AX171">
            <v>357876.67405361735</v>
          </cell>
          <cell r="AY171">
            <v>5002945.0690697609</v>
          </cell>
          <cell r="AZ171">
            <v>4826811.6190697607</v>
          </cell>
          <cell r="BA171">
            <v>5525</v>
          </cell>
          <cell r="BB171">
            <v>5149300</v>
          </cell>
          <cell r="BC171">
            <v>0</v>
          </cell>
          <cell r="BD171">
            <v>322488.38093023933</v>
          </cell>
          <cell r="BE171">
            <v>5325433.45</v>
          </cell>
          <cell r="BF171">
            <v>0</v>
          </cell>
          <cell r="BG171">
            <v>5325433.45</v>
          </cell>
          <cell r="BH171">
            <v>5325433.45</v>
          </cell>
          <cell r="BI171">
            <v>5028000</v>
          </cell>
          <cell r="BJ171">
            <v>5028000</v>
          </cell>
          <cell r="BK171">
            <v>5394.849785407725</v>
          </cell>
          <cell r="BL171">
            <v>5286.0945802337937</v>
          </cell>
          <cell r="BM171">
            <v>2.0573828849108713E-2</v>
          </cell>
          <cell r="BN171">
            <v>0</v>
          </cell>
          <cell r="BO171">
            <v>0</v>
          </cell>
          <cell r="BP171">
            <v>5325433.45</v>
          </cell>
          <cell r="BQ171">
            <v>5525</v>
          </cell>
          <cell r="BR171" t="str">
            <v>Y</v>
          </cell>
          <cell r="BS171">
            <v>5713.9843884120173</v>
          </cell>
          <cell r="BT171">
            <v>1.9957867163108878E-2</v>
          </cell>
          <cell r="BU171">
            <v>0</v>
          </cell>
          <cell r="BV171">
            <v>5325433.45</v>
          </cell>
          <cell r="BW171">
            <v>0</v>
          </cell>
          <cell r="BX171">
            <v>5325433.45</v>
          </cell>
          <cell r="BY171">
            <v>176133.45</v>
          </cell>
          <cell r="BZ171">
            <v>5149300</v>
          </cell>
        </row>
        <row r="172">
          <cell r="C172">
            <v>9252000</v>
          </cell>
          <cell r="D172" t="str">
            <v>Skegness Junior Academy</v>
          </cell>
          <cell r="E172">
            <v>342</v>
          </cell>
          <cell r="F172">
            <v>342</v>
          </cell>
          <cell r="G172">
            <v>0</v>
          </cell>
          <cell r="H172">
            <v>1100214</v>
          </cell>
          <cell r="I172">
            <v>0</v>
          </cell>
          <cell r="J172">
            <v>0</v>
          </cell>
          <cell r="K172">
            <v>95409.999999999942</v>
          </cell>
          <cell r="L172">
            <v>0</v>
          </cell>
          <cell r="M172">
            <v>129800.00000000009</v>
          </cell>
          <cell r="N172">
            <v>0</v>
          </cell>
          <cell r="O172">
            <v>9294.3529411764794</v>
          </cell>
          <cell r="P172">
            <v>19825.941176470573</v>
          </cell>
          <cell r="Q172">
            <v>6337.0588235294072</v>
          </cell>
          <cell r="R172">
            <v>31464.000000000004</v>
          </cell>
          <cell r="S172">
            <v>42880.764705882277</v>
          </cell>
          <cell r="T172">
            <v>27038.117647058847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4520.0000000000036</v>
          </cell>
          <cell r="AB172">
            <v>0</v>
          </cell>
          <cell r="AC172">
            <v>0</v>
          </cell>
          <cell r="AD172">
            <v>135419.38524590162</v>
          </cell>
          <cell r="AE172">
            <v>0</v>
          </cell>
          <cell r="AF172">
            <v>0</v>
          </cell>
          <cell r="AG172">
            <v>0</v>
          </cell>
          <cell r="AH172">
            <v>121300</v>
          </cell>
          <cell r="AI172">
            <v>0</v>
          </cell>
          <cell r="AJ172">
            <v>0</v>
          </cell>
          <cell r="AK172">
            <v>0</v>
          </cell>
          <cell r="AL172">
            <v>8372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1100214</v>
          </cell>
          <cell r="AV172">
            <v>501989.62054001924</v>
          </cell>
          <cell r="AW172">
            <v>129672</v>
          </cell>
          <cell r="AX172">
            <v>278899.00312161044</v>
          </cell>
          <cell r="AY172">
            <v>1731875.6205400191</v>
          </cell>
          <cell r="AZ172">
            <v>1723503.6205400191</v>
          </cell>
          <cell r="BA172">
            <v>4265</v>
          </cell>
          <cell r="BB172">
            <v>1458630</v>
          </cell>
          <cell r="BC172">
            <v>0</v>
          </cell>
          <cell r="BD172">
            <v>0</v>
          </cell>
          <cell r="BE172">
            <v>1731875.6205400191</v>
          </cell>
          <cell r="BF172">
            <v>1731875.6205400189</v>
          </cell>
          <cell r="BG172">
            <v>0</v>
          </cell>
          <cell r="BH172">
            <v>1467002</v>
          </cell>
          <cell r="BI172">
            <v>1337330</v>
          </cell>
          <cell r="BJ172">
            <v>1602203.6205400191</v>
          </cell>
          <cell r="BK172">
            <v>4684.8059080117519</v>
          </cell>
          <cell r="BL172">
            <v>4507.2130294617564</v>
          </cell>
          <cell r="BM172">
            <v>3.9401926953340237E-2</v>
          </cell>
          <cell r="BN172">
            <v>0</v>
          </cell>
          <cell r="BO172">
            <v>0</v>
          </cell>
          <cell r="BP172">
            <v>1731875.6205400191</v>
          </cell>
          <cell r="BQ172">
            <v>5039.4842705848514</v>
          </cell>
          <cell r="BR172" t="str">
            <v>Y</v>
          </cell>
          <cell r="BS172">
            <v>5063.9638027485935</v>
          </cell>
          <cell r="BT172">
            <v>3.8856462954577564E-2</v>
          </cell>
          <cell r="BU172">
            <v>0</v>
          </cell>
          <cell r="BV172">
            <v>1731875.6205400191</v>
          </cell>
          <cell r="BW172">
            <v>0</v>
          </cell>
          <cell r="BX172">
            <v>1731875.6205400191</v>
          </cell>
          <cell r="BY172">
            <v>8372</v>
          </cell>
          <cell r="BZ172">
            <v>1723503.6205400191</v>
          </cell>
        </row>
        <row r="173">
          <cell r="C173">
            <v>9252002</v>
          </cell>
          <cell r="D173" t="str">
            <v>Bassingham Primary School</v>
          </cell>
          <cell r="E173">
            <v>196</v>
          </cell>
          <cell r="F173">
            <v>196</v>
          </cell>
          <cell r="G173">
            <v>0</v>
          </cell>
          <cell r="H173">
            <v>630532</v>
          </cell>
          <cell r="I173">
            <v>0</v>
          </cell>
          <cell r="J173">
            <v>0</v>
          </cell>
          <cell r="K173">
            <v>6110</v>
          </cell>
          <cell r="L173">
            <v>0</v>
          </cell>
          <cell r="M173">
            <v>9440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924.71794871795259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49366.024096385539</v>
          </cell>
          <cell r="AE173">
            <v>0</v>
          </cell>
          <cell r="AF173">
            <v>5772.0000000000082</v>
          </cell>
          <cell r="AG173">
            <v>0</v>
          </cell>
          <cell r="AH173">
            <v>121300</v>
          </cell>
          <cell r="AI173">
            <v>0</v>
          </cell>
          <cell r="AJ173">
            <v>0</v>
          </cell>
          <cell r="AK173">
            <v>0</v>
          </cell>
          <cell r="AL173">
            <v>3744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630532</v>
          </cell>
          <cell r="AV173">
            <v>71612.7420451035</v>
          </cell>
          <cell r="AW173">
            <v>125044</v>
          </cell>
          <cell r="AX173">
            <v>80200.849974569035</v>
          </cell>
          <cell r="AY173">
            <v>827188.74204510346</v>
          </cell>
          <cell r="AZ173">
            <v>823444.74204510346</v>
          </cell>
          <cell r="BA173">
            <v>4265</v>
          </cell>
          <cell r="BB173">
            <v>835940</v>
          </cell>
          <cell r="BC173">
            <v>12495.257954896544</v>
          </cell>
          <cell r="BD173">
            <v>0</v>
          </cell>
          <cell r="BE173">
            <v>839684</v>
          </cell>
          <cell r="BF173">
            <v>839684.00000000012</v>
          </cell>
          <cell r="BG173">
            <v>0</v>
          </cell>
          <cell r="BH173">
            <v>839684</v>
          </cell>
          <cell r="BI173">
            <v>714640</v>
          </cell>
          <cell r="BJ173">
            <v>714640</v>
          </cell>
          <cell r="BK173">
            <v>3646.1224489795918</v>
          </cell>
          <cell r="BL173">
            <v>3527.8494623655915</v>
          </cell>
          <cell r="BM173">
            <v>3.3525519690030252E-2</v>
          </cell>
          <cell r="BN173">
            <v>0</v>
          </cell>
          <cell r="BO173">
            <v>0</v>
          </cell>
          <cell r="BP173">
            <v>839684</v>
          </cell>
          <cell r="BQ173">
            <v>4265</v>
          </cell>
          <cell r="BR173" t="str">
            <v>Y</v>
          </cell>
          <cell r="BS173">
            <v>4284.1020408163267</v>
          </cell>
          <cell r="BT173">
            <v>1.9992959243234631E-2</v>
          </cell>
          <cell r="BU173">
            <v>0</v>
          </cell>
          <cell r="BV173">
            <v>839684</v>
          </cell>
          <cell r="BW173">
            <v>0</v>
          </cell>
          <cell r="BX173">
            <v>839684</v>
          </cell>
          <cell r="BY173">
            <v>3744</v>
          </cell>
          <cell r="BZ173">
            <v>835940</v>
          </cell>
        </row>
        <row r="174">
          <cell r="C174">
            <v>9252004</v>
          </cell>
          <cell r="D174" t="str">
            <v>Ingoldmells Academy</v>
          </cell>
          <cell r="E174">
            <v>118</v>
          </cell>
          <cell r="F174">
            <v>118</v>
          </cell>
          <cell r="G174">
            <v>0</v>
          </cell>
          <cell r="H174">
            <v>379606</v>
          </cell>
          <cell r="I174">
            <v>0</v>
          </cell>
          <cell r="J174">
            <v>0</v>
          </cell>
          <cell r="K174">
            <v>38070.000000000015</v>
          </cell>
          <cell r="L174">
            <v>0</v>
          </cell>
          <cell r="M174">
            <v>48970.000000000036</v>
          </cell>
          <cell r="N174">
            <v>0</v>
          </cell>
          <cell r="O174">
            <v>1980.0000000000007</v>
          </cell>
          <cell r="P174">
            <v>1890.0000000000005</v>
          </cell>
          <cell r="Q174">
            <v>4200</v>
          </cell>
          <cell r="R174">
            <v>2300</v>
          </cell>
          <cell r="S174">
            <v>3430.0000000000009</v>
          </cell>
          <cell r="T174">
            <v>50560.000000000015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2515.8490566037754</v>
          </cell>
          <cell r="AB174">
            <v>0</v>
          </cell>
          <cell r="AC174">
            <v>0</v>
          </cell>
          <cell r="AD174">
            <v>45219.65217391304</v>
          </cell>
          <cell r="AE174">
            <v>0</v>
          </cell>
          <cell r="AF174">
            <v>0</v>
          </cell>
          <cell r="AG174">
            <v>0</v>
          </cell>
          <cell r="AH174">
            <v>121300</v>
          </cell>
          <cell r="AI174">
            <v>23351.13484646194</v>
          </cell>
          <cell r="AJ174">
            <v>0</v>
          </cell>
          <cell r="AK174">
            <v>0</v>
          </cell>
          <cell r="AL174">
            <v>7217.3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379606</v>
          </cell>
          <cell r="AV174">
            <v>199135.50123051688</v>
          </cell>
          <cell r="AW174">
            <v>151868.43484646193</v>
          </cell>
          <cell r="AX174">
            <v>114117.24280695654</v>
          </cell>
          <cell r="AY174">
            <v>730609.93607697892</v>
          </cell>
          <cell r="AZ174">
            <v>723392.63607697887</v>
          </cell>
          <cell r="BA174">
            <v>4265</v>
          </cell>
          <cell r="BB174">
            <v>503270</v>
          </cell>
          <cell r="BC174">
            <v>0</v>
          </cell>
          <cell r="BD174">
            <v>0</v>
          </cell>
          <cell r="BE174">
            <v>730609.93607697892</v>
          </cell>
          <cell r="BF174">
            <v>730609.93607697892</v>
          </cell>
          <cell r="BG174">
            <v>0</v>
          </cell>
          <cell r="BH174">
            <v>510487.3</v>
          </cell>
          <cell r="BI174">
            <v>358618.86515353806</v>
          </cell>
          <cell r="BJ174">
            <v>578741.50123051694</v>
          </cell>
          <cell r="BK174">
            <v>4904.5889934789575</v>
          </cell>
          <cell r="BL174">
            <v>4601.1634321979691</v>
          </cell>
          <cell r="BM174">
            <v>6.594539962603381E-2</v>
          </cell>
          <cell r="BN174">
            <v>0</v>
          </cell>
          <cell r="BO174">
            <v>0</v>
          </cell>
          <cell r="BP174">
            <v>730609.93607697892</v>
          </cell>
          <cell r="BQ174">
            <v>6130.4460684489732</v>
          </cell>
          <cell r="BR174" t="str">
            <v>Y</v>
          </cell>
          <cell r="BS174">
            <v>6191.6096277710076</v>
          </cell>
          <cell r="BT174">
            <v>7.6329761510768979E-2</v>
          </cell>
          <cell r="BU174">
            <v>0</v>
          </cell>
          <cell r="BV174">
            <v>730609.93607697892</v>
          </cell>
          <cell r="BW174">
            <v>0</v>
          </cell>
          <cell r="BX174">
            <v>730609.93607697892</v>
          </cell>
          <cell r="BY174">
            <v>3874</v>
          </cell>
          <cell r="BZ174">
            <v>726735.93607697892</v>
          </cell>
        </row>
        <row r="175">
          <cell r="C175">
            <v>9252005</v>
          </cell>
          <cell r="D175" t="str">
            <v>Mablethorpe Primary Academy</v>
          </cell>
          <cell r="E175">
            <v>305</v>
          </cell>
          <cell r="F175">
            <v>305</v>
          </cell>
          <cell r="G175">
            <v>0</v>
          </cell>
          <cell r="H175">
            <v>981185</v>
          </cell>
          <cell r="I175">
            <v>0</v>
          </cell>
          <cell r="J175">
            <v>0</v>
          </cell>
          <cell r="K175">
            <v>70970.000000000029</v>
          </cell>
          <cell r="L175">
            <v>0</v>
          </cell>
          <cell r="M175">
            <v>97349.999999999985</v>
          </cell>
          <cell r="N175">
            <v>0</v>
          </cell>
          <cell r="O175">
            <v>0</v>
          </cell>
          <cell r="P175">
            <v>0</v>
          </cell>
          <cell r="Q175">
            <v>1680.0000000000057</v>
          </cell>
          <cell r="R175">
            <v>47839.999999999985</v>
          </cell>
          <cell r="S175">
            <v>68600.000000000015</v>
          </cell>
          <cell r="T175">
            <v>33920.000000000058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1335.8527131782937</v>
          </cell>
          <cell r="AB175">
            <v>0</v>
          </cell>
          <cell r="AC175">
            <v>0</v>
          </cell>
          <cell r="AD175">
            <v>107617.98418972331</v>
          </cell>
          <cell r="AE175">
            <v>0</v>
          </cell>
          <cell r="AF175">
            <v>8047.4999999999909</v>
          </cell>
          <cell r="AG175">
            <v>0</v>
          </cell>
          <cell r="AH175">
            <v>121300</v>
          </cell>
          <cell r="AI175">
            <v>0</v>
          </cell>
          <cell r="AJ175">
            <v>0</v>
          </cell>
          <cell r="AK175">
            <v>0</v>
          </cell>
          <cell r="AL175">
            <v>7280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981185</v>
          </cell>
          <cell r="AV175">
            <v>437361.3369029017</v>
          </cell>
          <cell r="AW175">
            <v>128580</v>
          </cell>
          <cell r="AX175">
            <v>254111.58665849804</v>
          </cell>
          <cell r="AY175">
            <v>1547126.3369029018</v>
          </cell>
          <cell r="AZ175">
            <v>1539846.3369029018</v>
          </cell>
          <cell r="BA175">
            <v>4265</v>
          </cell>
          <cell r="BB175">
            <v>1300825</v>
          </cell>
          <cell r="BC175">
            <v>0</v>
          </cell>
          <cell r="BD175">
            <v>0</v>
          </cell>
          <cell r="BE175">
            <v>1547126.3369029018</v>
          </cell>
          <cell r="BF175">
            <v>1547126.3369029018</v>
          </cell>
          <cell r="BG175">
            <v>0</v>
          </cell>
          <cell r="BH175">
            <v>1308105</v>
          </cell>
          <cell r="BI175">
            <v>1179525</v>
          </cell>
          <cell r="BJ175">
            <v>1418546.3369029018</v>
          </cell>
          <cell r="BK175">
            <v>4650.9715964029565</v>
          </cell>
          <cell r="BL175">
            <v>4485.9711009404391</v>
          </cell>
          <cell r="BM175">
            <v>3.6781444139915812E-2</v>
          </cell>
          <cell r="BN175">
            <v>0</v>
          </cell>
          <cell r="BO175">
            <v>0</v>
          </cell>
          <cell r="BP175">
            <v>1547126.3369029018</v>
          </cell>
          <cell r="BQ175">
            <v>5048.6765144357432</v>
          </cell>
          <cell r="BR175" t="str">
            <v>Y</v>
          </cell>
          <cell r="BS175">
            <v>5072.5453668947603</v>
          </cell>
          <cell r="BT175">
            <v>3.7533349182469422E-2</v>
          </cell>
          <cell r="BU175">
            <v>0</v>
          </cell>
          <cell r="BV175">
            <v>1547126.3369029018</v>
          </cell>
          <cell r="BW175">
            <v>0</v>
          </cell>
          <cell r="BX175">
            <v>1547126.3369029018</v>
          </cell>
          <cell r="BY175">
            <v>7280</v>
          </cell>
          <cell r="BZ175">
            <v>1539846.3369029018</v>
          </cell>
        </row>
        <row r="176">
          <cell r="C176">
            <v>9252006</v>
          </cell>
          <cell r="D176" t="str">
            <v>Lincoln Carlton Academy</v>
          </cell>
          <cell r="E176">
            <v>419</v>
          </cell>
          <cell r="F176">
            <v>419</v>
          </cell>
          <cell r="G176">
            <v>0</v>
          </cell>
          <cell r="H176">
            <v>1347923</v>
          </cell>
          <cell r="I176">
            <v>0</v>
          </cell>
          <cell r="J176">
            <v>0</v>
          </cell>
          <cell r="K176">
            <v>23500.000000000047</v>
          </cell>
          <cell r="L176">
            <v>0</v>
          </cell>
          <cell r="M176">
            <v>31860.00000000008</v>
          </cell>
          <cell r="N176">
            <v>0</v>
          </cell>
          <cell r="O176">
            <v>0</v>
          </cell>
          <cell r="P176">
            <v>2970.0000000000014</v>
          </cell>
          <cell r="Q176">
            <v>5460.0000000000073</v>
          </cell>
          <cell r="R176">
            <v>49679.999999999927</v>
          </cell>
          <cell r="S176">
            <v>9310.0000000000073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9891.4345403899642</v>
          </cell>
          <cell r="AB176">
            <v>0</v>
          </cell>
          <cell r="AC176">
            <v>0</v>
          </cell>
          <cell r="AD176">
            <v>105980.20348837211</v>
          </cell>
          <cell r="AE176">
            <v>0</v>
          </cell>
          <cell r="AF176">
            <v>0</v>
          </cell>
          <cell r="AG176">
            <v>0</v>
          </cell>
          <cell r="AH176">
            <v>121300</v>
          </cell>
          <cell r="AI176">
            <v>0</v>
          </cell>
          <cell r="AJ176">
            <v>0</v>
          </cell>
          <cell r="AK176">
            <v>0</v>
          </cell>
          <cell r="AL176">
            <v>7904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1347923</v>
          </cell>
          <cell r="AV176">
            <v>238651.63802876213</v>
          </cell>
          <cell r="AW176">
            <v>129204</v>
          </cell>
          <cell r="AX176">
            <v>202798.80675825581</v>
          </cell>
          <cell r="AY176">
            <v>1715778.6380287621</v>
          </cell>
          <cell r="AZ176">
            <v>1707874.6380287621</v>
          </cell>
          <cell r="BA176">
            <v>4265</v>
          </cell>
          <cell r="BB176">
            <v>1787035</v>
          </cell>
          <cell r="BC176">
            <v>79160.36197123793</v>
          </cell>
          <cell r="BD176">
            <v>0</v>
          </cell>
          <cell r="BE176">
            <v>1794939</v>
          </cell>
          <cell r="BF176">
            <v>1794939</v>
          </cell>
          <cell r="BG176">
            <v>0</v>
          </cell>
          <cell r="BH176">
            <v>1794939</v>
          </cell>
          <cell r="BI176">
            <v>1665735</v>
          </cell>
          <cell r="BJ176">
            <v>1665735</v>
          </cell>
          <cell r="BK176">
            <v>3975.5011933174223</v>
          </cell>
          <cell r="BL176">
            <v>3890.5011933174223</v>
          </cell>
          <cell r="BM176">
            <v>2.1848084803572743E-2</v>
          </cell>
          <cell r="BN176">
            <v>0</v>
          </cell>
          <cell r="BO176">
            <v>0</v>
          </cell>
          <cell r="BP176">
            <v>1794939</v>
          </cell>
          <cell r="BQ176">
            <v>4265</v>
          </cell>
          <cell r="BR176" t="str">
            <v>Y</v>
          </cell>
          <cell r="BS176">
            <v>4283.8639618138423</v>
          </cell>
          <cell r="BT176">
            <v>2.0243570826067314E-2</v>
          </cell>
          <cell r="BU176">
            <v>0</v>
          </cell>
          <cell r="BV176">
            <v>1794939</v>
          </cell>
          <cell r="BW176">
            <v>0</v>
          </cell>
          <cell r="BX176">
            <v>1794939</v>
          </cell>
          <cell r="BY176">
            <v>7904</v>
          </cell>
          <cell r="BZ176">
            <v>1787035</v>
          </cell>
        </row>
        <row r="177">
          <cell r="C177">
            <v>9252007</v>
          </cell>
          <cell r="D177" t="str">
            <v>Fishtoft Academy</v>
          </cell>
          <cell r="E177">
            <v>52</v>
          </cell>
          <cell r="F177">
            <v>52</v>
          </cell>
          <cell r="G177">
            <v>0</v>
          </cell>
          <cell r="H177">
            <v>167284</v>
          </cell>
          <cell r="I177">
            <v>0</v>
          </cell>
          <cell r="J177">
            <v>0</v>
          </cell>
          <cell r="K177">
            <v>9400.0000000000109</v>
          </cell>
          <cell r="L177">
            <v>0</v>
          </cell>
          <cell r="M177">
            <v>14160.000000000015</v>
          </cell>
          <cell r="N177">
            <v>0</v>
          </cell>
          <cell r="O177">
            <v>2199.9999999999964</v>
          </cell>
          <cell r="P177">
            <v>1890.0000000000052</v>
          </cell>
          <cell r="Q177">
            <v>1260.0000000000002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19586.666666666664</v>
          </cell>
          <cell r="AE177">
            <v>0</v>
          </cell>
          <cell r="AF177">
            <v>813.99999999999898</v>
          </cell>
          <cell r="AG177">
            <v>0</v>
          </cell>
          <cell r="AH177">
            <v>121300</v>
          </cell>
          <cell r="AI177">
            <v>0</v>
          </cell>
          <cell r="AJ177">
            <v>0</v>
          </cell>
          <cell r="AK177">
            <v>0</v>
          </cell>
          <cell r="AL177">
            <v>1716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167284</v>
          </cell>
          <cell r="AV177">
            <v>49310.666666666686</v>
          </cell>
          <cell r="AW177">
            <v>123016</v>
          </cell>
          <cell r="AX177">
            <v>39807.008880000001</v>
          </cell>
          <cell r="AY177">
            <v>339610.66666666669</v>
          </cell>
          <cell r="AZ177">
            <v>337894.66666666669</v>
          </cell>
          <cell r="BA177">
            <v>4265</v>
          </cell>
          <cell r="BB177">
            <v>221780</v>
          </cell>
          <cell r="BC177">
            <v>0</v>
          </cell>
          <cell r="BD177">
            <v>0</v>
          </cell>
          <cell r="BE177">
            <v>339610.66666666669</v>
          </cell>
          <cell r="BF177">
            <v>339610.66666666663</v>
          </cell>
          <cell r="BG177">
            <v>0</v>
          </cell>
          <cell r="BH177">
            <v>223496</v>
          </cell>
          <cell r="BI177">
            <v>100480</v>
          </cell>
          <cell r="BJ177">
            <v>216594.66666666669</v>
          </cell>
          <cell r="BK177">
            <v>4165.2820512820517</v>
          </cell>
          <cell r="BL177">
            <v>4075.5396347826086</v>
          </cell>
          <cell r="BM177">
            <v>2.2019762912753531E-2</v>
          </cell>
          <cell r="BN177">
            <v>0</v>
          </cell>
          <cell r="BO177">
            <v>0</v>
          </cell>
          <cell r="BP177">
            <v>339610.66666666669</v>
          </cell>
          <cell r="BQ177">
            <v>6497.9743589743593</v>
          </cell>
          <cell r="BR177" t="str">
            <v>Y</v>
          </cell>
          <cell r="BS177">
            <v>6530.9743589743593</v>
          </cell>
          <cell r="BT177">
            <v>-3.2419646363253563E-2</v>
          </cell>
          <cell r="BU177">
            <v>0</v>
          </cell>
          <cell r="BV177">
            <v>339610.66666666669</v>
          </cell>
          <cell r="BW177">
            <v>0</v>
          </cell>
          <cell r="BX177">
            <v>339610.66666666669</v>
          </cell>
          <cell r="BY177">
            <v>1716</v>
          </cell>
          <cell r="BZ177">
            <v>337894.66666666669</v>
          </cell>
        </row>
        <row r="178">
          <cell r="C178">
            <v>9252008</v>
          </cell>
          <cell r="D178" t="str">
            <v>Mercer's Wood Academy</v>
          </cell>
          <cell r="E178">
            <v>182</v>
          </cell>
          <cell r="F178">
            <v>182</v>
          </cell>
          <cell r="G178">
            <v>0</v>
          </cell>
          <cell r="H178">
            <v>585494</v>
          </cell>
          <cell r="I178">
            <v>0</v>
          </cell>
          <cell r="J178">
            <v>0</v>
          </cell>
          <cell r="K178">
            <v>62979.999999999971</v>
          </cell>
          <cell r="L178">
            <v>0</v>
          </cell>
          <cell r="M178">
            <v>81419.999999999971</v>
          </cell>
          <cell r="N178">
            <v>0</v>
          </cell>
          <cell r="O178">
            <v>1327.2928176795569</v>
          </cell>
          <cell r="P178">
            <v>0</v>
          </cell>
          <cell r="Q178">
            <v>0</v>
          </cell>
          <cell r="R178">
            <v>15263.867403314895</v>
          </cell>
          <cell r="S178">
            <v>62573.812154696141</v>
          </cell>
          <cell r="T178">
            <v>6435.3591160221004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3360.457516339869</v>
          </cell>
          <cell r="AB178">
            <v>0</v>
          </cell>
          <cell r="AC178">
            <v>0</v>
          </cell>
          <cell r="AD178">
            <v>83055</v>
          </cell>
          <cell r="AE178">
            <v>0</v>
          </cell>
          <cell r="AF178">
            <v>21349.000000000036</v>
          </cell>
          <cell r="AG178">
            <v>0</v>
          </cell>
          <cell r="AH178">
            <v>121300</v>
          </cell>
          <cell r="AI178">
            <v>0</v>
          </cell>
          <cell r="AJ178">
            <v>0</v>
          </cell>
          <cell r="AK178">
            <v>0</v>
          </cell>
          <cell r="AL178">
            <v>3580.84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585494</v>
          </cell>
          <cell r="AV178">
            <v>337764.78900805255</v>
          </cell>
          <cell r="AW178">
            <v>124880.84</v>
          </cell>
          <cell r="AX178">
            <v>172696.01925403316</v>
          </cell>
          <cell r="AY178">
            <v>1048139.6290080525</v>
          </cell>
          <cell r="AZ178">
            <v>1044558.7890080526</v>
          </cell>
          <cell r="BA178">
            <v>4265</v>
          </cell>
          <cell r="BB178">
            <v>776230</v>
          </cell>
          <cell r="BC178">
            <v>0</v>
          </cell>
          <cell r="BD178">
            <v>0</v>
          </cell>
          <cell r="BE178">
            <v>1048139.6290080525</v>
          </cell>
          <cell r="BF178">
            <v>1048139.6290080525</v>
          </cell>
          <cell r="BG178">
            <v>0</v>
          </cell>
          <cell r="BH178">
            <v>779810.84</v>
          </cell>
          <cell r="BI178">
            <v>654930</v>
          </cell>
          <cell r="BJ178">
            <v>923258.78900805255</v>
          </cell>
          <cell r="BK178">
            <v>5072.850489055234</v>
          </cell>
          <cell r="BL178">
            <v>4731.2772959537579</v>
          </cell>
          <cell r="BM178">
            <v>7.2194710167081816E-2</v>
          </cell>
          <cell r="BN178">
            <v>0</v>
          </cell>
          <cell r="BO178">
            <v>0</v>
          </cell>
          <cell r="BP178">
            <v>1048139.6290080525</v>
          </cell>
          <cell r="BQ178">
            <v>5739.3340055387507</v>
          </cell>
          <cell r="BR178" t="str">
            <v>Y</v>
          </cell>
          <cell r="BS178">
            <v>5759.0089505936949</v>
          </cell>
          <cell r="BT178">
            <v>5.6092002886167558E-2</v>
          </cell>
          <cell r="BU178">
            <v>0</v>
          </cell>
          <cell r="BV178">
            <v>1048139.6290080525</v>
          </cell>
          <cell r="BW178">
            <v>0</v>
          </cell>
          <cell r="BX178">
            <v>1048139.6290080525</v>
          </cell>
          <cell r="BY178">
            <v>3580.84</v>
          </cell>
          <cell r="BZ178">
            <v>1044558.7890080526</v>
          </cell>
        </row>
        <row r="179">
          <cell r="C179">
            <v>9252009</v>
          </cell>
          <cell r="D179" t="str">
            <v>Bracebridge Heath St John's Primary Academy</v>
          </cell>
          <cell r="E179">
            <v>398</v>
          </cell>
          <cell r="F179">
            <v>398</v>
          </cell>
          <cell r="G179">
            <v>0</v>
          </cell>
          <cell r="H179">
            <v>1280366</v>
          </cell>
          <cell r="I179">
            <v>0</v>
          </cell>
          <cell r="J179">
            <v>0</v>
          </cell>
          <cell r="K179">
            <v>32429.999999999945</v>
          </cell>
          <cell r="L179">
            <v>0</v>
          </cell>
          <cell r="M179">
            <v>42479.999999999927</v>
          </cell>
          <cell r="N179">
            <v>0</v>
          </cell>
          <cell r="O179">
            <v>0</v>
          </cell>
          <cell r="P179">
            <v>0</v>
          </cell>
          <cell r="Q179">
            <v>419.99999999999972</v>
          </cell>
          <cell r="R179">
            <v>459.99999999999972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4670.890207715127</v>
          </cell>
          <cell r="AB179">
            <v>0</v>
          </cell>
          <cell r="AC179">
            <v>0</v>
          </cell>
          <cell r="AD179">
            <v>116647.2622478386</v>
          </cell>
          <cell r="AE179">
            <v>0</v>
          </cell>
          <cell r="AF179">
            <v>0</v>
          </cell>
          <cell r="AG179">
            <v>0</v>
          </cell>
          <cell r="AH179">
            <v>121300</v>
          </cell>
          <cell r="AI179">
            <v>0</v>
          </cell>
          <cell r="AJ179">
            <v>0</v>
          </cell>
          <cell r="AK179">
            <v>0</v>
          </cell>
          <cell r="AL179">
            <v>7432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1280366</v>
          </cell>
          <cell r="AV179">
            <v>197108.15245555359</v>
          </cell>
          <cell r="AW179">
            <v>128732</v>
          </cell>
          <cell r="AX179">
            <v>169154.62882605186</v>
          </cell>
          <cell r="AY179">
            <v>1606206.1524555536</v>
          </cell>
          <cell r="AZ179">
            <v>1598774.1524555536</v>
          </cell>
          <cell r="BA179">
            <v>4265</v>
          </cell>
          <cell r="BB179">
            <v>1697470</v>
          </cell>
          <cell r="BC179">
            <v>98695.847544446355</v>
          </cell>
          <cell r="BD179">
            <v>0</v>
          </cell>
          <cell r="BE179">
            <v>1704902</v>
          </cell>
          <cell r="BF179">
            <v>1704902</v>
          </cell>
          <cell r="BG179">
            <v>0</v>
          </cell>
          <cell r="BH179">
            <v>1704902</v>
          </cell>
          <cell r="BI179">
            <v>1576170</v>
          </cell>
          <cell r="BJ179">
            <v>1576170</v>
          </cell>
          <cell r="BK179">
            <v>3960.2261306532664</v>
          </cell>
          <cell r="BL179">
            <v>3869.7698209718669</v>
          </cell>
          <cell r="BM179">
            <v>2.3375113731876174E-2</v>
          </cell>
          <cell r="BN179">
            <v>0</v>
          </cell>
          <cell r="BO179">
            <v>0</v>
          </cell>
          <cell r="BP179">
            <v>1704902</v>
          </cell>
          <cell r="BQ179">
            <v>4265</v>
          </cell>
          <cell r="BR179" t="str">
            <v>Y</v>
          </cell>
          <cell r="BS179">
            <v>4283.6733668341712</v>
          </cell>
          <cell r="BT179">
            <v>2.0322356612970216E-2</v>
          </cell>
          <cell r="BU179">
            <v>0</v>
          </cell>
          <cell r="BV179">
            <v>1704902</v>
          </cell>
          <cell r="BW179">
            <v>0</v>
          </cell>
          <cell r="BX179">
            <v>1704902</v>
          </cell>
          <cell r="BY179">
            <v>7176</v>
          </cell>
          <cell r="BZ179">
            <v>1697726</v>
          </cell>
        </row>
        <row r="180">
          <cell r="C180">
            <v>9252010</v>
          </cell>
          <cell r="D180" t="str">
            <v>Boston Pioneers Free School Academy</v>
          </cell>
          <cell r="E180">
            <v>402</v>
          </cell>
          <cell r="F180">
            <v>402</v>
          </cell>
          <cell r="G180">
            <v>0</v>
          </cell>
          <cell r="H180">
            <v>1293234</v>
          </cell>
          <cell r="I180">
            <v>0</v>
          </cell>
          <cell r="J180">
            <v>0</v>
          </cell>
          <cell r="K180">
            <v>38540.00000000008</v>
          </cell>
          <cell r="L180">
            <v>0</v>
          </cell>
          <cell r="M180">
            <v>52510.000000000087</v>
          </cell>
          <cell r="N180">
            <v>0</v>
          </cell>
          <cell r="O180">
            <v>10780.000000000036</v>
          </cell>
          <cell r="P180">
            <v>17010.000000000025</v>
          </cell>
          <cell r="Q180">
            <v>7980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91381.749271137043</v>
          </cell>
          <cell r="AB180">
            <v>0</v>
          </cell>
          <cell r="AC180">
            <v>0</v>
          </cell>
          <cell r="AD180">
            <v>238918.75432525948</v>
          </cell>
          <cell r="AE180">
            <v>0</v>
          </cell>
          <cell r="AF180">
            <v>9139.0000000000018</v>
          </cell>
          <cell r="AG180">
            <v>0</v>
          </cell>
          <cell r="AH180">
            <v>121300</v>
          </cell>
          <cell r="AI180">
            <v>0</v>
          </cell>
          <cell r="AJ180">
            <v>0</v>
          </cell>
          <cell r="AK180">
            <v>0</v>
          </cell>
          <cell r="AL180">
            <v>11960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1293234</v>
          </cell>
          <cell r="AV180">
            <v>466259.50359639677</v>
          </cell>
          <cell r="AW180">
            <v>133260</v>
          </cell>
          <cell r="AX180">
            <v>279709.92905301042</v>
          </cell>
          <cell r="AY180">
            <v>1892753.5035963967</v>
          </cell>
          <cell r="AZ180">
            <v>1880793.5035963967</v>
          </cell>
          <cell r="BA180">
            <v>4265</v>
          </cell>
          <cell r="BB180">
            <v>1714530</v>
          </cell>
          <cell r="BC180">
            <v>0</v>
          </cell>
          <cell r="BD180">
            <v>0</v>
          </cell>
          <cell r="BE180">
            <v>1892753.5035963967</v>
          </cell>
          <cell r="BF180">
            <v>1892753.5035963964</v>
          </cell>
          <cell r="BG180">
            <v>0</v>
          </cell>
          <cell r="BH180">
            <v>1726490</v>
          </cell>
          <cell r="BI180">
            <v>1593230</v>
          </cell>
          <cell r="BJ180">
            <v>1759493.5035963967</v>
          </cell>
          <cell r="BK180">
            <v>4376.849511433823</v>
          </cell>
          <cell r="BL180">
            <v>4110.0016631840799</v>
          </cell>
          <cell r="BM180">
            <v>6.4926457485423986E-2</v>
          </cell>
          <cell r="BN180">
            <v>0</v>
          </cell>
          <cell r="BO180">
            <v>0</v>
          </cell>
          <cell r="BP180">
            <v>1892753.5035963967</v>
          </cell>
          <cell r="BQ180">
            <v>4678.5908049661612</v>
          </cell>
          <cell r="BR180" t="str">
            <v>Y</v>
          </cell>
          <cell r="BS180">
            <v>4708.3420487472549</v>
          </cell>
          <cell r="BT180">
            <v>6.008064768380228E-2</v>
          </cell>
          <cell r="BU180">
            <v>0</v>
          </cell>
          <cell r="BV180">
            <v>1892753.5035963967</v>
          </cell>
          <cell r="BW180">
            <v>0</v>
          </cell>
          <cell r="BX180">
            <v>1892753.5035963967</v>
          </cell>
          <cell r="BY180">
            <v>11960</v>
          </cell>
          <cell r="BZ180">
            <v>1880793.5035963967</v>
          </cell>
        </row>
        <row r="181">
          <cell r="C181">
            <v>9252012</v>
          </cell>
          <cell r="D181" t="str">
            <v>Caythorpe Primary School</v>
          </cell>
          <cell r="E181">
            <v>97</v>
          </cell>
          <cell r="F181">
            <v>97</v>
          </cell>
          <cell r="G181">
            <v>0</v>
          </cell>
          <cell r="H181">
            <v>312049</v>
          </cell>
          <cell r="I181">
            <v>0</v>
          </cell>
          <cell r="J181">
            <v>0</v>
          </cell>
          <cell r="K181">
            <v>9399.9999999999873</v>
          </cell>
          <cell r="L181">
            <v>0</v>
          </cell>
          <cell r="M181">
            <v>11799.999999999984</v>
          </cell>
          <cell r="N181">
            <v>0</v>
          </cell>
          <cell r="O181">
            <v>439.99999999999943</v>
          </cell>
          <cell r="P181">
            <v>0</v>
          </cell>
          <cell r="Q181">
            <v>0</v>
          </cell>
          <cell r="R181">
            <v>460.00000000000165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595.70652173913015</v>
          </cell>
          <cell r="AB181">
            <v>0</v>
          </cell>
          <cell r="AC181">
            <v>0</v>
          </cell>
          <cell r="AD181">
            <v>30373.855421686749</v>
          </cell>
          <cell r="AE181">
            <v>0</v>
          </cell>
          <cell r="AF181">
            <v>5716.5000000000391</v>
          </cell>
          <cell r="AG181">
            <v>0</v>
          </cell>
          <cell r="AH181">
            <v>121300</v>
          </cell>
          <cell r="AI181">
            <v>38771.695594125493</v>
          </cell>
          <cell r="AJ181">
            <v>0</v>
          </cell>
          <cell r="AK181">
            <v>0</v>
          </cell>
          <cell r="AL181">
            <v>3588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312049</v>
          </cell>
          <cell r="AV181">
            <v>58786.061943425892</v>
          </cell>
          <cell r="AW181">
            <v>163659.69559412549</v>
          </cell>
          <cell r="AX181">
            <v>51620.001595662645</v>
          </cell>
          <cell r="AY181">
            <v>534494.75753755146</v>
          </cell>
          <cell r="AZ181">
            <v>530906.75753755146</v>
          </cell>
          <cell r="BA181">
            <v>4265</v>
          </cell>
          <cell r="BB181">
            <v>413705</v>
          </cell>
          <cell r="BC181">
            <v>0</v>
          </cell>
          <cell r="BD181">
            <v>0</v>
          </cell>
          <cell r="BE181">
            <v>534494.75753755146</v>
          </cell>
          <cell r="BF181">
            <v>534494.75753755146</v>
          </cell>
          <cell r="BG181">
            <v>0</v>
          </cell>
          <cell r="BH181">
            <v>417293</v>
          </cell>
          <cell r="BI181">
            <v>253633.30440587451</v>
          </cell>
          <cell r="BJ181">
            <v>370835.06194342597</v>
          </cell>
          <cell r="BK181">
            <v>3823.0418757054222</v>
          </cell>
          <cell r="BL181">
            <v>3513.8775248106385</v>
          </cell>
          <cell r="BM181">
            <v>8.7983815233128926E-2</v>
          </cell>
          <cell r="BN181">
            <v>0</v>
          </cell>
          <cell r="BO181">
            <v>0</v>
          </cell>
          <cell r="BP181">
            <v>534494.75753755146</v>
          </cell>
          <cell r="BQ181">
            <v>5473.2655416242415</v>
          </cell>
          <cell r="BR181" t="str">
            <v>Y</v>
          </cell>
          <cell r="BS181">
            <v>5510.2552323458913</v>
          </cell>
          <cell r="BT181">
            <v>7.3230399168308313E-2</v>
          </cell>
          <cell r="BU181">
            <v>0</v>
          </cell>
          <cell r="BV181">
            <v>534494.75753755146</v>
          </cell>
          <cell r="BW181">
            <v>0</v>
          </cell>
          <cell r="BX181">
            <v>534494.75753755146</v>
          </cell>
          <cell r="BY181">
            <v>3588</v>
          </cell>
          <cell r="BZ181">
            <v>530906.75753755146</v>
          </cell>
        </row>
        <row r="182">
          <cell r="C182">
            <v>9252014</v>
          </cell>
          <cell r="D182" t="str">
            <v>Beacon Primary Academy</v>
          </cell>
          <cell r="E182">
            <v>209</v>
          </cell>
          <cell r="F182">
            <v>209</v>
          </cell>
          <cell r="G182">
            <v>0</v>
          </cell>
          <cell r="H182">
            <v>672353</v>
          </cell>
          <cell r="I182">
            <v>0</v>
          </cell>
          <cell r="J182">
            <v>0</v>
          </cell>
          <cell r="K182">
            <v>33369.999999999993</v>
          </cell>
          <cell r="L182">
            <v>0</v>
          </cell>
          <cell r="M182">
            <v>44840.000000000044</v>
          </cell>
          <cell r="N182">
            <v>0</v>
          </cell>
          <cell r="O182">
            <v>18260.000000000011</v>
          </cell>
          <cell r="P182">
            <v>9450.0000000000073</v>
          </cell>
          <cell r="Q182">
            <v>1679.9999999999964</v>
          </cell>
          <cell r="R182">
            <v>10120.000000000015</v>
          </cell>
          <cell r="S182">
            <v>24990.000000000015</v>
          </cell>
          <cell r="T182">
            <v>5760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1979.078212290497</v>
          </cell>
          <cell r="AB182">
            <v>0</v>
          </cell>
          <cell r="AC182">
            <v>0</v>
          </cell>
          <cell r="AD182">
            <v>68993.483146067418</v>
          </cell>
          <cell r="AE182">
            <v>0</v>
          </cell>
          <cell r="AF182">
            <v>0</v>
          </cell>
          <cell r="AG182">
            <v>0</v>
          </cell>
          <cell r="AH182">
            <v>121300</v>
          </cell>
          <cell r="AI182">
            <v>0</v>
          </cell>
          <cell r="AJ182">
            <v>0</v>
          </cell>
          <cell r="AK182">
            <v>0</v>
          </cell>
          <cell r="AL182">
            <v>5356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672353</v>
          </cell>
          <cell r="AV182">
            <v>219442.56135835801</v>
          </cell>
          <cell r="AW182">
            <v>126656</v>
          </cell>
          <cell r="AX182">
            <v>147889.74853303377</v>
          </cell>
          <cell r="AY182">
            <v>1018451.561358358</v>
          </cell>
          <cell r="AZ182">
            <v>1013095.561358358</v>
          </cell>
          <cell r="BA182">
            <v>4265</v>
          </cell>
          <cell r="BB182">
            <v>891385</v>
          </cell>
          <cell r="BC182">
            <v>0</v>
          </cell>
          <cell r="BD182">
            <v>0</v>
          </cell>
          <cell r="BE182">
            <v>1018451.561358358</v>
          </cell>
          <cell r="BF182">
            <v>1018451.561358358</v>
          </cell>
          <cell r="BG182">
            <v>0</v>
          </cell>
          <cell r="BH182">
            <v>896741</v>
          </cell>
          <cell r="BI182">
            <v>770085</v>
          </cell>
          <cell r="BJ182">
            <v>891795.56135835801</v>
          </cell>
          <cell r="BK182">
            <v>4266.964408413196</v>
          </cell>
          <cell r="BL182">
            <v>4067.5297641148322</v>
          </cell>
          <cell r="BM182">
            <v>4.9030899800130742E-2</v>
          </cell>
          <cell r="BN182">
            <v>0</v>
          </cell>
          <cell r="BO182">
            <v>0</v>
          </cell>
          <cell r="BP182">
            <v>1018451.561358358</v>
          </cell>
          <cell r="BQ182">
            <v>4847.3471835328137</v>
          </cell>
          <cell r="BR182" t="str">
            <v>Y</v>
          </cell>
          <cell r="BS182">
            <v>4872.9739777911864</v>
          </cell>
          <cell r="BT182">
            <v>4.2673149847936243E-2</v>
          </cell>
          <cell r="BU182">
            <v>0</v>
          </cell>
          <cell r="BV182">
            <v>1018451.561358358</v>
          </cell>
          <cell r="BW182">
            <v>0</v>
          </cell>
          <cell r="BX182">
            <v>1018451.561358358</v>
          </cell>
          <cell r="BY182">
            <v>5356</v>
          </cell>
          <cell r="BZ182">
            <v>1013095.561358358</v>
          </cell>
        </row>
        <row r="183">
          <cell r="C183">
            <v>9252015</v>
          </cell>
          <cell r="D183" t="str">
            <v>The Wainfleet Magdalen Church of England/Methodist School</v>
          </cell>
          <cell r="E183">
            <v>181</v>
          </cell>
          <cell r="F183">
            <v>181</v>
          </cell>
          <cell r="G183">
            <v>0</v>
          </cell>
          <cell r="H183">
            <v>582277</v>
          </cell>
          <cell r="I183">
            <v>0</v>
          </cell>
          <cell r="J183">
            <v>0</v>
          </cell>
          <cell r="K183">
            <v>49350</v>
          </cell>
          <cell r="L183">
            <v>0</v>
          </cell>
          <cell r="M183">
            <v>63129.999999999985</v>
          </cell>
          <cell r="N183">
            <v>0</v>
          </cell>
          <cell r="O183">
            <v>8627.6666666666788</v>
          </cell>
          <cell r="P183">
            <v>1628.9999999999982</v>
          </cell>
          <cell r="Q183">
            <v>422.33333333333371</v>
          </cell>
          <cell r="R183">
            <v>14801.777777777797</v>
          </cell>
          <cell r="S183">
            <v>0</v>
          </cell>
          <cell r="T183">
            <v>64355.555555555613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677.25165562913901</v>
          </cell>
          <cell r="AB183">
            <v>0</v>
          </cell>
          <cell r="AC183">
            <v>0</v>
          </cell>
          <cell r="AD183">
            <v>68176.666666666657</v>
          </cell>
          <cell r="AE183">
            <v>0</v>
          </cell>
          <cell r="AF183">
            <v>5679.5000000000073</v>
          </cell>
          <cell r="AG183">
            <v>0</v>
          </cell>
          <cell r="AH183">
            <v>121300</v>
          </cell>
          <cell r="AI183">
            <v>0</v>
          </cell>
          <cell r="AJ183">
            <v>0</v>
          </cell>
          <cell r="AK183">
            <v>0</v>
          </cell>
          <cell r="AL183">
            <v>3900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582277</v>
          </cell>
          <cell r="AV183">
            <v>276849.7516556292</v>
          </cell>
          <cell r="AW183">
            <v>125200</v>
          </cell>
          <cell r="AX183">
            <v>159870.42184000008</v>
          </cell>
          <cell r="AY183">
            <v>984326.75165562914</v>
          </cell>
          <cell r="AZ183">
            <v>980426.75165562914</v>
          </cell>
          <cell r="BA183">
            <v>4265</v>
          </cell>
          <cell r="BB183">
            <v>771965</v>
          </cell>
          <cell r="BC183">
            <v>0</v>
          </cell>
          <cell r="BD183">
            <v>0</v>
          </cell>
          <cell r="BE183">
            <v>984326.75165562914</v>
          </cell>
          <cell r="BF183">
            <v>984326.75165562914</v>
          </cell>
          <cell r="BG183">
            <v>0</v>
          </cell>
          <cell r="BH183">
            <v>775865</v>
          </cell>
          <cell r="BI183">
            <v>650665</v>
          </cell>
          <cell r="BJ183">
            <v>859126.75165562914</v>
          </cell>
          <cell r="BK183">
            <v>4746.5566389813766</v>
          </cell>
          <cell r="BL183">
            <v>4565.5726160621762</v>
          </cell>
          <cell r="BM183">
            <v>3.964103479210454E-2</v>
          </cell>
          <cell r="BN183">
            <v>0</v>
          </cell>
          <cell r="BO183">
            <v>0</v>
          </cell>
          <cell r="BP183">
            <v>984326.75165562914</v>
          </cell>
          <cell r="BQ183">
            <v>5416.7223848377298</v>
          </cell>
          <cell r="BR183" t="str">
            <v>Y</v>
          </cell>
          <cell r="BS183">
            <v>5438.2693461636973</v>
          </cell>
          <cell r="BT183">
            <v>4.2957452182183831E-2</v>
          </cell>
          <cell r="BU183">
            <v>0</v>
          </cell>
          <cell r="BV183">
            <v>984326.75165562914</v>
          </cell>
          <cell r="BW183">
            <v>0</v>
          </cell>
          <cell r="BX183">
            <v>984326.75165562914</v>
          </cell>
          <cell r="BY183">
            <v>3900</v>
          </cell>
          <cell r="BZ183">
            <v>980426.75165562914</v>
          </cell>
        </row>
        <row r="184">
          <cell r="C184">
            <v>9252016</v>
          </cell>
          <cell r="D184" t="str">
            <v>Bourne Elsea Park Church of England Primary Academy</v>
          </cell>
          <cell r="E184">
            <v>300</v>
          </cell>
          <cell r="F184">
            <v>300</v>
          </cell>
          <cell r="G184">
            <v>0</v>
          </cell>
          <cell r="H184">
            <v>965100</v>
          </cell>
          <cell r="I184">
            <v>0</v>
          </cell>
          <cell r="J184">
            <v>0</v>
          </cell>
          <cell r="K184">
            <v>18330</v>
          </cell>
          <cell r="L184">
            <v>0</v>
          </cell>
          <cell r="M184">
            <v>24190.000000000058</v>
          </cell>
          <cell r="N184">
            <v>0</v>
          </cell>
          <cell r="O184">
            <v>1539.999999999998</v>
          </cell>
          <cell r="P184">
            <v>540.00000000000023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14124.999999999995</v>
          </cell>
          <cell r="AB184">
            <v>0</v>
          </cell>
          <cell r="AC184">
            <v>0</v>
          </cell>
          <cell r="AD184">
            <v>73117.647058823524</v>
          </cell>
          <cell r="AE184">
            <v>0</v>
          </cell>
          <cell r="AF184">
            <v>9249.9999999999909</v>
          </cell>
          <cell r="AG184">
            <v>0</v>
          </cell>
          <cell r="AH184">
            <v>121300</v>
          </cell>
          <cell r="AI184">
            <v>0</v>
          </cell>
          <cell r="AJ184">
            <v>0</v>
          </cell>
          <cell r="AK184">
            <v>0</v>
          </cell>
          <cell r="AL184">
            <v>1869.04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965100</v>
          </cell>
          <cell r="AV184">
            <v>141092.64705882358</v>
          </cell>
          <cell r="AW184">
            <v>123169.04</v>
          </cell>
          <cell r="AX184">
            <v>118509.73788235294</v>
          </cell>
          <cell r="AY184">
            <v>1229361.6870588236</v>
          </cell>
          <cell r="AZ184">
            <v>1227492.6470588236</v>
          </cell>
          <cell r="BA184">
            <v>4265</v>
          </cell>
          <cell r="BB184">
            <v>1279500</v>
          </cell>
          <cell r="BC184">
            <v>52007.352941176388</v>
          </cell>
          <cell r="BD184">
            <v>0</v>
          </cell>
          <cell r="BE184">
            <v>1281369.04</v>
          </cell>
          <cell r="BF184">
            <v>1281369.04</v>
          </cell>
          <cell r="BG184">
            <v>0</v>
          </cell>
          <cell r="BH184">
            <v>1281369.04</v>
          </cell>
          <cell r="BI184">
            <v>1158200</v>
          </cell>
          <cell r="BJ184">
            <v>1158200</v>
          </cell>
          <cell r="BK184">
            <v>3860.6666666666665</v>
          </cell>
          <cell r="BL184">
            <v>3713.4615384615386</v>
          </cell>
          <cell r="BM184">
            <v>3.9640945969273193E-2</v>
          </cell>
          <cell r="BN184">
            <v>0</v>
          </cell>
          <cell r="BO184">
            <v>0</v>
          </cell>
          <cell r="BP184">
            <v>1281369.04</v>
          </cell>
          <cell r="BQ184">
            <v>4265</v>
          </cell>
          <cell r="BR184" t="str">
            <v>Y</v>
          </cell>
          <cell r="BS184">
            <v>4271.2301333333335</v>
          </cell>
          <cell r="BT184">
            <v>2.0071108724343478E-2</v>
          </cell>
          <cell r="BU184">
            <v>0</v>
          </cell>
          <cell r="BV184">
            <v>1281369.04</v>
          </cell>
          <cell r="BW184">
            <v>0</v>
          </cell>
          <cell r="BX184">
            <v>1281369.04</v>
          </cell>
          <cell r="BY184">
            <v>1869.04</v>
          </cell>
          <cell r="BZ184">
            <v>1279500</v>
          </cell>
        </row>
        <row r="185">
          <cell r="C185">
            <v>9252018</v>
          </cell>
          <cell r="D185" t="str">
            <v>Castle Wood Academy</v>
          </cell>
          <cell r="E185">
            <v>296</v>
          </cell>
          <cell r="F185">
            <v>296</v>
          </cell>
          <cell r="G185">
            <v>0</v>
          </cell>
          <cell r="H185">
            <v>952232</v>
          </cell>
          <cell r="I185">
            <v>0</v>
          </cell>
          <cell r="J185">
            <v>0</v>
          </cell>
          <cell r="K185">
            <v>42769.999999999942</v>
          </cell>
          <cell r="L185">
            <v>0</v>
          </cell>
          <cell r="M185">
            <v>56639.999999999942</v>
          </cell>
          <cell r="N185">
            <v>0</v>
          </cell>
          <cell r="O185">
            <v>220.00000000000009</v>
          </cell>
          <cell r="P185">
            <v>10799.999999999991</v>
          </cell>
          <cell r="Q185">
            <v>0</v>
          </cell>
          <cell r="R185">
            <v>15640.000000000016</v>
          </cell>
          <cell r="S185">
            <v>38710.000000000015</v>
          </cell>
          <cell r="T185">
            <v>19199.999999999931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8736.417910447768</v>
          </cell>
          <cell r="AB185">
            <v>0</v>
          </cell>
          <cell r="AC185">
            <v>0</v>
          </cell>
          <cell r="AD185">
            <v>79984.34782608696</v>
          </cell>
          <cell r="AE185">
            <v>0</v>
          </cell>
          <cell r="AF185">
            <v>0</v>
          </cell>
          <cell r="AG185">
            <v>0</v>
          </cell>
          <cell r="AH185">
            <v>121300</v>
          </cell>
          <cell r="AI185">
            <v>0</v>
          </cell>
          <cell r="AJ185">
            <v>0</v>
          </cell>
          <cell r="AK185">
            <v>0</v>
          </cell>
          <cell r="AL185">
            <v>9740.4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952232</v>
          </cell>
          <cell r="AV185">
            <v>272700.76573653455</v>
          </cell>
          <cell r="AW185">
            <v>131040.4</v>
          </cell>
          <cell r="AX185">
            <v>181634.93615304347</v>
          </cell>
          <cell r="AY185">
            <v>1297191.1757365344</v>
          </cell>
          <cell r="AZ185">
            <v>1346232.7657365345</v>
          </cell>
          <cell r="BA185">
            <v>4265</v>
          </cell>
          <cell r="BB185">
            <v>1262440</v>
          </cell>
          <cell r="BC185">
            <v>0</v>
          </cell>
          <cell r="BD185">
            <v>0</v>
          </cell>
          <cell r="BE185">
            <v>1297191.1757365344</v>
          </cell>
          <cell r="BF185">
            <v>1297191.1757365346</v>
          </cell>
          <cell r="BG185">
            <v>0</v>
          </cell>
          <cell r="BH185">
            <v>1213398.4099999999</v>
          </cell>
          <cell r="BI185">
            <v>1141140</v>
          </cell>
          <cell r="BJ185">
            <v>1224932.7657365345</v>
          </cell>
          <cell r="BK185">
            <v>4138.2863707315355</v>
          </cell>
          <cell r="BL185">
            <v>4018.3259751258515</v>
          </cell>
          <cell r="BM185">
            <v>2.9853326073658544E-2</v>
          </cell>
          <cell r="BN185">
            <v>0</v>
          </cell>
          <cell r="BO185">
            <v>0</v>
          </cell>
          <cell r="BP185">
            <v>1297191.1757365344</v>
          </cell>
          <cell r="BQ185">
            <v>4548.083668028833</v>
          </cell>
          <cell r="BR185" t="str">
            <v>Y</v>
          </cell>
          <cell r="BS185">
            <v>4382.4026207315355</v>
          </cell>
          <cell r="BT185">
            <v>-3.3129121769801539E-2</v>
          </cell>
          <cell r="BU185">
            <v>0</v>
          </cell>
          <cell r="BV185">
            <v>1297191.1757365344</v>
          </cell>
          <cell r="BW185">
            <v>0</v>
          </cell>
          <cell r="BX185">
            <v>1297191.1757365344</v>
          </cell>
          <cell r="BY185">
            <v>4134</v>
          </cell>
          <cell r="BZ185">
            <v>1293057.1757365344</v>
          </cell>
        </row>
        <row r="186">
          <cell r="C186">
            <v>9252020</v>
          </cell>
          <cell r="D186" t="str">
            <v>Huntingtower Community Primary Academy</v>
          </cell>
          <cell r="E186">
            <v>415</v>
          </cell>
          <cell r="F186">
            <v>415</v>
          </cell>
          <cell r="G186">
            <v>0</v>
          </cell>
          <cell r="H186">
            <v>1335055</v>
          </cell>
          <cell r="I186">
            <v>0</v>
          </cell>
          <cell r="J186">
            <v>0</v>
          </cell>
          <cell r="K186">
            <v>60630.000000000015</v>
          </cell>
          <cell r="L186">
            <v>0</v>
          </cell>
          <cell r="M186">
            <v>82010.000000000102</v>
          </cell>
          <cell r="N186">
            <v>0</v>
          </cell>
          <cell r="O186">
            <v>30212.801932367125</v>
          </cell>
          <cell r="P186">
            <v>23817.391304347831</v>
          </cell>
          <cell r="Q186">
            <v>6315.2173913043453</v>
          </cell>
          <cell r="R186">
            <v>2766.6666666666661</v>
          </cell>
          <cell r="S186">
            <v>22594.444444444423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30955.969101123508</v>
          </cell>
          <cell r="AB186">
            <v>0</v>
          </cell>
          <cell r="AC186">
            <v>0</v>
          </cell>
          <cell r="AD186">
            <v>178390.20172910663</v>
          </cell>
          <cell r="AE186">
            <v>0</v>
          </cell>
          <cell r="AF186">
            <v>0</v>
          </cell>
          <cell r="AG186">
            <v>0</v>
          </cell>
          <cell r="AH186">
            <v>121300</v>
          </cell>
          <cell r="AI186">
            <v>0</v>
          </cell>
          <cell r="AJ186">
            <v>0</v>
          </cell>
          <cell r="AK186">
            <v>0</v>
          </cell>
          <cell r="AL186">
            <v>7595.12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1335055</v>
          </cell>
          <cell r="AV186">
            <v>437692.6925693606</v>
          </cell>
          <cell r="AW186">
            <v>128895.12</v>
          </cell>
          <cell r="AX186">
            <v>277398.62614980579</v>
          </cell>
          <cell r="AY186">
            <v>1901642.8125693607</v>
          </cell>
          <cell r="AZ186">
            <v>1894047.6925693606</v>
          </cell>
          <cell r="BA186">
            <v>4265</v>
          </cell>
          <cell r="BB186">
            <v>1769975</v>
          </cell>
          <cell r="BC186">
            <v>0</v>
          </cell>
          <cell r="BD186">
            <v>0</v>
          </cell>
          <cell r="BE186">
            <v>1901642.8125693607</v>
          </cell>
          <cell r="BF186">
            <v>1901642.8125693607</v>
          </cell>
          <cell r="BG186">
            <v>0</v>
          </cell>
          <cell r="BH186">
            <v>1777570.12</v>
          </cell>
          <cell r="BI186">
            <v>1648675</v>
          </cell>
          <cell r="BJ186">
            <v>1772747.6925693606</v>
          </cell>
          <cell r="BK186">
            <v>4271.681186914122</v>
          </cell>
          <cell r="BL186">
            <v>4106.1781943396218</v>
          </cell>
          <cell r="BM186">
            <v>4.0305847613395486E-2</v>
          </cell>
          <cell r="BN186">
            <v>0</v>
          </cell>
          <cell r="BO186">
            <v>0</v>
          </cell>
          <cell r="BP186">
            <v>1901642.8125693607</v>
          </cell>
          <cell r="BQ186">
            <v>4563.9703435406282</v>
          </cell>
          <cell r="BR186" t="str">
            <v>Y</v>
          </cell>
          <cell r="BS186">
            <v>4582.2718375165323</v>
          </cell>
          <cell r="BT186">
            <v>3.9022414073745404E-2</v>
          </cell>
          <cell r="BU186">
            <v>0</v>
          </cell>
          <cell r="BV186">
            <v>1901642.8125693607</v>
          </cell>
          <cell r="BW186">
            <v>0</v>
          </cell>
          <cell r="BX186">
            <v>1901642.8125693607</v>
          </cell>
          <cell r="BY186">
            <v>7595.12</v>
          </cell>
          <cell r="BZ186">
            <v>1894047.6925693606</v>
          </cell>
        </row>
        <row r="187">
          <cell r="C187">
            <v>9252021</v>
          </cell>
          <cell r="D187" t="str">
            <v>Wygate Park Academy</v>
          </cell>
          <cell r="E187">
            <v>235</v>
          </cell>
          <cell r="F187">
            <v>235</v>
          </cell>
          <cell r="G187">
            <v>0</v>
          </cell>
          <cell r="H187">
            <v>755995</v>
          </cell>
          <cell r="I187">
            <v>0</v>
          </cell>
          <cell r="J187">
            <v>0</v>
          </cell>
          <cell r="K187">
            <v>14099.999999999989</v>
          </cell>
          <cell r="L187">
            <v>0</v>
          </cell>
          <cell r="M187">
            <v>20060.000000000029</v>
          </cell>
          <cell r="N187">
            <v>0</v>
          </cell>
          <cell r="O187">
            <v>880.00000000000102</v>
          </cell>
          <cell r="P187">
            <v>270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33679.512195121977</v>
          </cell>
          <cell r="AB187">
            <v>0</v>
          </cell>
          <cell r="AC187">
            <v>0</v>
          </cell>
          <cell r="AD187">
            <v>113023.34710743805</v>
          </cell>
          <cell r="AE187">
            <v>0</v>
          </cell>
          <cell r="AF187">
            <v>0</v>
          </cell>
          <cell r="AG187">
            <v>0</v>
          </cell>
          <cell r="AH187">
            <v>121300</v>
          </cell>
          <cell r="AI187">
            <v>0</v>
          </cell>
          <cell r="AJ187">
            <v>0</v>
          </cell>
          <cell r="AK187">
            <v>0</v>
          </cell>
          <cell r="AL187">
            <v>3718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755995</v>
          </cell>
          <cell r="AV187">
            <v>182012.85930256004</v>
          </cell>
          <cell r="AW187">
            <v>125018</v>
          </cell>
          <cell r="AX187">
            <v>134291.53510661161</v>
          </cell>
          <cell r="AY187">
            <v>1063025.8593025601</v>
          </cell>
          <cell r="AZ187">
            <v>1059307.8593025601</v>
          </cell>
          <cell r="BA187">
            <v>4265</v>
          </cell>
          <cell r="BB187">
            <v>1002275</v>
          </cell>
          <cell r="BC187">
            <v>0</v>
          </cell>
          <cell r="BD187">
            <v>0</v>
          </cell>
          <cell r="BE187">
            <v>1063025.8593025601</v>
          </cell>
          <cell r="BF187">
            <v>1063025.8593025599</v>
          </cell>
          <cell r="BG187">
            <v>0</v>
          </cell>
          <cell r="BH187">
            <v>1005993</v>
          </cell>
          <cell r="BI187">
            <v>880975</v>
          </cell>
          <cell r="BJ187">
            <v>938007.8593025601</v>
          </cell>
          <cell r="BK187">
            <v>3991.5228055428088</v>
          </cell>
          <cell r="BL187">
            <v>3817.8772729166667</v>
          </cell>
          <cell r="BM187">
            <v>4.5482219624489291E-2</v>
          </cell>
          <cell r="BN187">
            <v>0</v>
          </cell>
          <cell r="BO187">
            <v>0</v>
          </cell>
          <cell r="BP187">
            <v>1063025.8593025601</v>
          </cell>
          <cell r="BQ187">
            <v>4507.6930183087661</v>
          </cell>
          <cell r="BR187" t="str">
            <v>Y</v>
          </cell>
          <cell r="BS187">
            <v>4523.5142949045112</v>
          </cell>
          <cell r="BT187">
            <v>4.2576127381912965E-2</v>
          </cell>
          <cell r="BU187">
            <v>0</v>
          </cell>
          <cell r="BV187">
            <v>1063025.8593025601</v>
          </cell>
          <cell r="BW187">
            <v>0</v>
          </cell>
          <cell r="BX187">
            <v>1063025.8593025601</v>
          </cell>
          <cell r="BY187">
            <v>3718</v>
          </cell>
          <cell r="BZ187">
            <v>1059307.8593025601</v>
          </cell>
        </row>
        <row r="188">
          <cell r="C188">
            <v>9252023</v>
          </cell>
          <cell r="D188" t="str">
            <v>Weston St Mary Church of England Primary School</v>
          </cell>
          <cell r="E188">
            <v>44</v>
          </cell>
          <cell r="F188">
            <v>44</v>
          </cell>
          <cell r="G188">
            <v>0</v>
          </cell>
          <cell r="H188">
            <v>141548</v>
          </cell>
          <cell r="I188">
            <v>0</v>
          </cell>
          <cell r="J188">
            <v>0</v>
          </cell>
          <cell r="K188">
            <v>14570.000000000011</v>
          </cell>
          <cell r="L188">
            <v>0</v>
          </cell>
          <cell r="M188">
            <v>18290.000000000011</v>
          </cell>
          <cell r="N188">
            <v>0</v>
          </cell>
          <cell r="O188">
            <v>5060.0000000000027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606.34146341463361</v>
          </cell>
          <cell r="AB188">
            <v>0</v>
          </cell>
          <cell r="AC188">
            <v>0</v>
          </cell>
          <cell r="AD188">
            <v>26517.333333333332</v>
          </cell>
          <cell r="AE188">
            <v>0</v>
          </cell>
          <cell r="AF188">
            <v>4032.9999999999964</v>
          </cell>
          <cell r="AG188">
            <v>0</v>
          </cell>
          <cell r="AH188">
            <v>121300</v>
          </cell>
          <cell r="AI188">
            <v>19799.999999999993</v>
          </cell>
          <cell r="AJ188">
            <v>0</v>
          </cell>
          <cell r="AK188">
            <v>0</v>
          </cell>
          <cell r="AL188">
            <v>1098.96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141548</v>
          </cell>
          <cell r="AV188">
            <v>69076.67479674799</v>
          </cell>
          <cell r="AW188">
            <v>142198.96</v>
          </cell>
          <cell r="AX188">
            <v>44608.12816</v>
          </cell>
          <cell r="AY188">
            <v>352823.63479674794</v>
          </cell>
          <cell r="AZ188">
            <v>351724.67479674792</v>
          </cell>
          <cell r="BA188">
            <v>4265</v>
          </cell>
          <cell r="BB188">
            <v>187660</v>
          </cell>
          <cell r="BC188">
            <v>0</v>
          </cell>
          <cell r="BD188">
            <v>0</v>
          </cell>
          <cell r="BE188">
            <v>352823.63479674794</v>
          </cell>
          <cell r="BF188">
            <v>352823.63479674794</v>
          </cell>
          <cell r="BG188">
            <v>0</v>
          </cell>
          <cell r="BH188">
            <v>188758.96</v>
          </cell>
          <cell r="BI188">
            <v>46559.999999999993</v>
          </cell>
          <cell r="BJ188">
            <v>210624.67479674795</v>
          </cell>
          <cell r="BK188">
            <v>4786.9244271988173</v>
          </cell>
          <cell r="BL188">
            <v>4148.9280589743594</v>
          </cell>
          <cell r="BM188">
            <v>0.1537737842536066</v>
          </cell>
          <cell r="BN188">
            <v>0</v>
          </cell>
          <cell r="BO188">
            <v>0</v>
          </cell>
          <cell r="BP188">
            <v>352823.63479674794</v>
          </cell>
          <cell r="BQ188">
            <v>7993.7426090169984</v>
          </cell>
          <cell r="BR188" t="str">
            <v>Y</v>
          </cell>
          <cell r="BS188">
            <v>8018.7189726533625</v>
          </cell>
          <cell r="BT188">
            <v>2.8939154767831932E-2</v>
          </cell>
          <cell r="BU188">
            <v>0</v>
          </cell>
          <cell r="BV188">
            <v>352823.63479674794</v>
          </cell>
          <cell r="BW188">
            <v>0</v>
          </cell>
          <cell r="BX188">
            <v>352823.63479674794</v>
          </cell>
          <cell r="BY188">
            <v>1026.24</v>
          </cell>
          <cell r="BZ188">
            <v>351797.39479674795</v>
          </cell>
        </row>
        <row r="189">
          <cell r="C189">
            <v>9252024</v>
          </cell>
          <cell r="D189" t="str">
            <v>The Isaac Newton Primary School</v>
          </cell>
          <cell r="E189">
            <v>395</v>
          </cell>
          <cell r="F189">
            <v>395</v>
          </cell>
          <cell r="G189">
            <v>0</v>
          </cell>
          <cell r="H189">
            <v>1270715</v>
          </cell>
          <cell r="I189">
            <v>0</v>
          </cell>
          <cell r="J189">
            <v>0</v>
          </cell>
          <cell r="K189">
            <v>82249.999999999942</v>
          </cell>
          <cell r="L189">
            <v>0</v>
          </cell>
          <cell r="M189">
            <v>109150.00000000003</v>
          </cell>
          <cell r="N189">
            <v>0</v>
          </cell>
          <cell r="O189">
            <v>15739.540816326547</v>
          </cell>
          <cell r="P189">
            <v>6529.5918367346967</v>
          </cell>
          <cell r="Q189">
            <v>36819.642857142841</v>
          </cell>
          <cell r="R189">
            <v>10660.969387755102</v>
          </cell>
          <cell r="S189">
            <v>62212.49999999992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33507.861189801675</v>
          </cell>
          <cell r="AB189">
            <v>0</v>
          </cell>
          <cell r="AC189">
            <v>0</v>
          </cell>
          <cell r="AD189">
            <v>131358.25825825823</v>
          </cell>
          <cell r="AE189">
            <v>0</v>
          </cell>
          <cell r="AF189">
            <v>2127.5000000000073</v>
          </cell>
          <cell r="AG189">
            <v>0</v>
          </cell>
          <cell r="AH189">
            <v>121300</v>
          </cell>
          <cell r="AI189">
            <v>0</v>
          </cell>
          <cell r="AJ189">
            <v>0</v>
          </cell>
          <cell r="AK189">
            <v>0</v>
          </cell>
          <cell r="AL189">
            <v>7904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1270715</v>
          </cell>
          <cell r="AV189">
            <v>490355.86434601893</v>
          </cell>
          <cell r="AW189">
            <v>129204</v>
          </cell>
          <cell r="AX189">
            <v>276583.11992520676</v>
          </cell>
          <cell r="AY189">
            <v>1890274.864346019</v>
          </cell>
          <cell r="AZ189">
            <v>1882370.864346019</v>
          </cell>
          <cell r="BA189">
            <v>4265</v>
          </cell>
          <cell r="BB189">
            <v>1684675</v>
          </cell>
          <cell r="BC189">
            <v>0</v>
          </cell>
          <cell r="BD189">
            <v>0</v>
          </cell>
          <cell r="BE189">
            <v>1890274.864346019</v>
          </cell>
          <cell r="BF189">
            <v>1890274.864346019</v>
          </cell>
          <cell r="BG189">
            <v>0</v>
          </cell>
          <cell r="BH189">
            <v>1692579</v>
          </cell>
          <cell r="BI189">
            <v>1563375</v>
          </cell>
          <cell r="BJ189">
            <v>1761070.864346019</v>
          </cell>
          <cell r="BK189">
            <v>4458.4072515089092</v>
          </cell>
          <cell r="BL189">
            <v>4249.0847718750001</v>
          </cell>
          <cell r="BM189">
            <v>4.9262956818237599E-2</v>
          </cell>
          <cell r="BN189">
            <v>0</v>
          </cell>
          <cell r="BO189">
            <v>0</v>
          </cell>
          <cell r="BP189">
            <v>1890274.864346019</v>
          </cell>
          <cell r="BQ189">
            <v>4765.4958591038458</v>
          </cell>
          <cell r="BR189" t="str">
            <v>Y</v>
          </cell>
          <cell r="BS189">
            <v>4785.5059856861244</v>
          </cell>
          <cell r="BT189">
            <v>4.952871818581106E-2</v>
          </cell>
          <cell r="BU189">
            <v>0</v>
          </cell>
          <cell r="BV189">
            <v>1890274.864346019</v>
          </cell>
          <cell r="BW189">
            <v>0</v>
          </cell>
          <cell r="BX189">
            <v>1890274.864346019</v>
          </cell>
          <cell r="BY189">
            <v>7904</v>
          </cell>
          <cell r="BZ189">
            <v>1882370.864346019</v>
          </cell>
        </row>
        <row r="190">
          <cell r="C190">
            <v>9252035</v>
          </cell>
          <cell r="D190" t="str">
            <v>Ingoldsby Academy</v>
          </cell>
          <cell r="E190">
            <v>48</v>
          </cell>
          <cell r="F190">
            <v>48</v>
          </cell>
          <cell r="G190">
            <v>0</v>
          </cell>
          <cell r="H190">
            <v>154416</v>
          </cell>
          <cell r="I190">
            <v>0</v>
          </cell>
          <cell r="J190">
            <v>0</v>
          </cell>
          <cell r="K190">
            <v>6109.9999999999918</v>
          </cell>
          <cell r="L190">
            <v>0</v>
          </cell>
          <cell r="M190">
            <v>8850</v>
          </cell>
          <cell r="N190">
            <v>0</v>
          </cell>
          <cell r="O190">
            <v>0</v>
          </cell>
          <cell r="P190">
            <v>1350.0000000000043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27722.666666666664</v>
          </cell>
          <cell r="AE190">
            <v>0</v>
          </cell>
          <cell r="AF190">
            <v>6585.9999999999864</v>
          </cell>
          <cell r="AG190">
            <v>0</v>
          </cell>
          <cell r="AH190">
            <v>121300</v>
          </cell>
          <cell r="AI190">
            <v>55000</v>
          </cell>
          <cell r="AJ190">
            <v>0</v>
          </cell>
          <cell r="AK190">
            <v>0</v>
          </cell>
          <cell r="AL190">
            <v>915.2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154416</v>
          </cell>
          <cell r="AV190">
            <v>50618.666666666642</v>
          </cell>
          <cell r="AW190">
            <v>177215.2</v>
          </cell>
          <cell r="AX190">
            <v>41162.490319999997</v>
          </cell>
          <cell r="AY190">
            <v>382249.86666666664</v>
          </cell>
          <cell r="AZ190">
            <v>381334.66666666663</v>
          </cell>
          <cell r="BA190">
            <v>4265</v>
          </cell>
          <cell r="BB190">
            <v>204720</v>
          </cell>
          <cell r="BC190">
            <v>0</v>
          </cell>
          <cell r="BD190">
            <v>0</v>
          </cell>
          <cell r="BE190">
            <v>382249.86666666664</v>
          </cell>
          <cell r="BF190">
            <v>382249.8666666667</v>
          </cell>
          <cell r="BG190">
            <v>0</v>
          </cell>
          <cell r="BH190">
            <v>205635.20000000001</v>
          </cell>
          <cell r="BI190">
            <v>28420.000000000011</v>
          </cell>
          <cell r="BJ190">
            <v>205034.66666666663</v>
          </cell>
          <cell r="BK190">
            <v>4271.5555555555547</v>
          </cell>
          <cell r="BL190">
            <v>3674.22923488372</v>
          </cell>
          <cell r="BM190">
            <v>0.16257187085681077</v>
          </cell>
          <cell r="BN190">
            <v>0</v>
          </cell>
          <cell r="BO190">
            <v>0</v>
          </cell>
          <cell r="BP190">
            <v>382249.86666666664</v>
          </cell>
          <cell r="BQ190">
            <v>7944.4722222222217</v>
          </cell>
          <cell r="BR190" t="str">
            <v>Y</v>
          </cell>
          <cell r="BS190">
            <v>7963.5388888888883</v>
          </cell>
          <cell r="BT190">
            <v>2.1554185597192799E-2</v>
          </cell>
          <cell r="BU190">
            <v>0</v>
          </cell>
          <cell r="BV190">
            <v>382249.86666666664</v>
          </cell>
          <cell r="BW190">
            <v>0</v>
          </cell>
          <cell r="BX190">
            <v>382249.86666666664</v>
          </cell>
          <cell r="BY190">
            <v>915.2</v>
          </cell>
          <cell r="BZ190">
            <v>381334.66666666663</v>
          </cell>
        </row>
        <row r="191">
          <cell r="C191">
            <v>9252036</v>
          </cell>
          <cell r="D191" t="str">
            <v>Manor Farm Academy</v>
          </cell>
          <cell r="E191">
            <v>199.5</v>
          </cell>
          <cell r="F191">
            <v>199.5</v>
          </cell>
          <cell r="G191">
            <v>0</v>
          </cell>
          <cell r="H191">
            <v>641791.5</v>
          </cell>
          <cell r="I191">
            <v>0</v>
          </cell>
          <cell r="J191">
            <v>0</v>
          </cell>
          <cell r="K191">
            <v>7727.8846153846143</v>
          </cell>
          <cell r="L191">
            <v>0</v>
          </cell>
          <cell r="M191">
            <v>10347.692307692307</v>
          </cell>
          <cell r="N191">
            <v>0</v>
          </cell>
          <cell r="O191">
            <v>0</v>
          </cell>
          <cell r="P191">
            <v>591.92307692307759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5932.4999999999973</v>
          </cell>
          <cell r="AB191">
            <v>0</v>
          </cell>
          <cell r="AC191">
            <v>0</v>
          </cell>
          <cell r="AD191">
            <v>51235.227272727265</v>
          </cell>
          <cell r="AE191">
            <v>0</v>
          </cell>
          <cell r="AF191">
            <v>0</v>
          </cell>
          <cell r="AG191">
            <v>0</v>
          </cell>
          <cell r="AH191">
            <v>121300</v>
          </cell>
          <cell r="AI191">
            <v>0</v>
          </cell>
          <cell r="AJ191">
            <v>0</v>
          </cell>
          <cell r="AK191">
            <v>0</v>
          </cell>
          <cell r="AL191">
            <v>4628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641791.5</v>
          </cell>
          <cell r="AV191">
            <v>75835.227272727265</v>
          </cell>
          <cell r="AW191">
            <v>125928</v>
          </cell>
          <cell r="AX191">
            <v>82258.50590062936</v>
          </cell>
          <cell r="AY191">
            <v>847582.19727272727</v>
          </cell>
          <cell r="AZ191">
            <v>838926.72727272729</v>
          </cell>
          <cell r="BA191">
            <v>4265</v>
          </cell>
          <cell r="BB191">
            <v>850867.5</v>
          </cell>
          <cell r="BC191">
            <v>11940.772727272706</v>
          </cell>
          <cell r="BD191">
            <v>0</v>
          </cell>
          <cell r="BE191">
            <v>859522.97</v>
          </cell>
          <cell r="BF191">
            <v>859522.97</v>
          </cell>
          <cell r="BG191">
            <v>0</v>
          </cell>
          <cell r="BH191">
            <v>859522.97</v>
          </cell>
          <cell r="BI191">
            <v>729567.5</v>
          </cell>
          <cell r="BJ191">
            <v>729567.5</v>
          </cell>
          <cell r="BK191">
            <v>3656.9799498746866</v>
          </cell>
          <cell r="BL191">
            <v>3455.7952766798412</v>
          </cell>
          <cell r="BM191">
            <v>5.8216606334427809E-2</v>
          </cell>
          <cell r="BN191">
            <v>0</v>
          </cell>
          <cell r="BO191">
            <v>0</v>
          </cell>
          <cell r="BP191">
            <v>859522.97</v>
          </cell>
          <cell r="BQ191">
            <v>4265</v>
          </cell>
          <cell r="BR191" t="str">
            <v>Y</v>
          </cell>
          <cell r="BS191">
            <v>4308.3858145363411</v>
          </cell>
          <cell r="BT191">
            <v>2.7883009767075695E-2</v>
          </cell>
          <cell r="BU191">
            <v>0</v>
          </cell>
          <cell r="BV191">
            <v>859522.97</v>
          </cell>
          <cell r="BW191">
            <v>0</v>
          </cell>
          <cell r="BX191">
            <v>859522.97</v>
          </cell>
          <cell r="BY191">
            <v>4628</v>
          </cell>
          <cell r="BZ191">
            <v>854894.97</v>
          </cell>
        </row>
        <row r="192">
          <cell r="C192">
            <v>9252040</v>
          </cell>
          <cell r="D192" t="str">
            <v>Theddlethorpe Academy</v>
          </cell>
          <cell r="E192">
            <v>90</v>
          </cell>
          <cell r="F192">
            <v>90</v>
          </cell>
          <cell r="G192">
            <v>0</v>
          </cell>
          <cell r="H192">
            <v>289530</v>
          </cell>
          <cell r="I192">
            <v>0</v>
          </cell>
          <cell r="J192">
            <v>0</v>
          </cell>
          <cell r="K192">
            <v>15980.000000000011</v>
          </cell>
          <cell r="L192">
            <v>0</v>
          </cell>
          <cell r="M192">
            <v>21240</v>
          </cell>
          <cell r="N192">
            <v>0</v>
          </cell>
          <cell r="O192">
            <v>0</v>
          </cell>
          <cell r="P192">
            <v>539.99999999999943</v>
          </cell>
          <cell r="Q192">
            <v>0</v>
          </cell>
          <cell r="R192">
            <v>5059.9999999999909</v>
          </cell>
          <cell r="S192">
            <v>9799.9999999999891</v>
          </cell>
          <cell r="T192">
            <v>22400.000000000004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34358.108108108107</v>
          </cell>
          <cell r="AE192">
            <v>0</v>
          </cell>
          <cell r="AF192">
            <v>0</v>
          </cell>
          <cell r="AG192">
            <v>0</v>
          </cell>
          <cell r="AH192">
            <v>121300</v>
          </cell>
          <cell r="AI192">
            <v>43911.882510013347</v>
          </cell>
          <cell r="AJ192">
            <v>0</v>
          </cell>
          <cell r="AK192">
            <v>0</v>
          </cell>
          <cell r="AL192">
            <v>2652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289530</v>
          </cell>
          <cell r="AV192">
            <v>109378.10810810811</v>
          </cell>
          <cell r="AW192">
            <v>167863.88251001335</v>
          </cell>
          <cell r="AX192">
            <v>78248.596383783777</v>
          </cell>
          <cell r="AY192">
            <v>566771.99061812146</v>
          </cell>
          <cell r="AZ192">
            <v>564119.99061812146</v>
          </cell>
          <cell r="BA192">
            <v>4265</v>
          </cell>
          <cell r="BB192">
            <v>383850</v>
          </cell>
          <cell r="BC192">
            <v>0</v>
          </cell>
          <cell r="BD192">
            <v>0</v>
          </cell>
          <cell r="BE192">
            <v>566771.99061812146</v>
          </cell>
          <cell r="BF192">
            <v>566771.99061812146</v>
          </cell>
          <cell r="BG192">
            <v>0</v>
          </cell>
          <cell r="BH192">
            <v>386502</v>
          </cell>
          <cell r="BI192">
            <v>218638.11748998665</v>
          </cell>
          <cell r="BJ192">
            <v>398908.10810810811</v>
          </cell>
          <cell r="BK192">
            <v>4432.3123123123123</v>
          </cell>
          <cell r="BL192">
            <v>4139.5026869410194</v>
          </cell>
          <cell r="BM192">
            <v>7.0735459671285125E-2</v>
          </cell>
          <cell r="BN192">
            <v>0</v>
          </cell>
          <cell r="BO192">
            <v>0</v>
          </cell>
          <cell r="BP192">
            <v>566771.99061812146</v>
          </cell>
          <cell r="BQ192">
            <v>6267.9998957569051</v>
          </cell>
          <cell r="BR192" t="str">
            <v>Y</v>
          </cell>
          <cell r="BS192">
            <v>6297.4665624235722</v>
          </cell>
          <cell r="BT192">
            <v>2.9944967805077605E-2</v>
          </cell>
          <cell r="BU192">
            <v>0</v>
          </cell>
          <cell r="BV192">
            <v>566771.99061812146</v>
          </cell>
          <cell r="BW192">
            <v>0</v>
          </cell>
          <cell r="BX192">
            <v>566771.99061812146</v>
          </cell>
          <cell r="BY192">
            <v>2652</v>
          </cell>
          <cell r="BZ192">
            <v>564119.99061812146</v>
          </cell>
        </row>
        <row r="193">
          <cell r="C193">
            <v>9252042</v>
          </cell>
          <cell r="D193" t="str">
            <v>South Witham Academy</v>
          </cell>
          <cell r="E193">
            <v>86</v>
          </cell>
          <cell r="F193">
            <v>86</v>
          </cell>
          <cell r="G193">
            <v>0</v>
          </cell>
          <cell r="H193">
            <v>276662</v>
          </cell>
          <cell r="I193">
            <v>0</v>
          </cell>
          <cell r="J193">
            <v>0</v>
          </cell>
          <cell r="K193">
            <v>8459.9999999999873</v>
          </cell>
          <cell r="L193">
            <v>0</v>
          </cell>
          <cell r="M193">
            <v>11210.000000000025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639.34210526315758</v>
          </cell>
          <cell r="AB193">
            <v>0</v>
          </cell>
          <cell r="AC193">
            <v>0</v>
          </cell>
          <cell r="AD193">
            <v>39095.402298850575</v>
          </cell>
          <cell r="AE193">
            <v>0</v>
          </cell>
          <cell r="AF193">
            <v>0</v>
          </cell>
          <cell r="AG193">
            <v>0</v>
          </cell>
          <cell r="AH193">
            <v>121300</v>
          </cell>
          <cell r="AI193">
            <v>46849.132176234976</v>
          </cell>
          <cell r="AJ193">
            <v>0</v>
          </cell>
          <cell r="AK193">
            <v>0</v>
          </cell>
          <cell r="AL193">
            <v>2845.7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276662</v>
          </cell>
          <cell r="AV193">
            <v>59404.74440411375</v>
          </cell>
          <cell r="AW193">
            <v>170994.83217623498</v>
          </cell>
          <cell r="AX193">
            <v>55206.559840000002</v>
          </cell>
          <cell r="AY193">
            <v>507061.57658034872</v>
          </cell>
          <cell r="AZ193">
            <v>504215.8765803487</v>
          </cell>
          <cell r="BA193">
            <v>4265</v>
          </cell>
          <cell r="BB193">
            <v>366790</v>
          </cell>
          <cell r="BC193">
            <v>0</v>
          </cell>
          <cell r="BD193">
            <v>0</v>
          </cell>
          <cell r="BE193">
            <v>507061.57658034872</v>
          </cell>
          <cell r="BF193">
            <v>507061.57658034872</v>
          </cell>
          <cell r="BG193">
            <v>0</v>
          </cell>
          <cell r="BH193">
            <v>369635.7</v>
          </cell>
          <cell r="BI193">
            <v>198640.86782376503</v>
          </cell>
          <cell r="BJ193">
            <v>336066.74440411374</v>
          </cell>
          <cell r="BK193">
            <v>3907.7528419082992</v>
          </cell>
          <cell r="BL193">
            <v>3544.7758611787153</v>
          </cell>
          <cell r="BM193">
            <v>0.10239772412828552</v>
          </cell>
          <cell r="BN193">
            <v>0</v>
          </cell>
          <cell r="BO193">
            <v>0</v>
          </cell>
          <cell r="BP193">
            <v>507061.57658034872</v>
          </cell>
          <cell r="BQ193">
            <v>5862.9753090738222</v>
          </cell>
          <cell r="BR193" t="str">
            <v>Y</v>
          </cell>
          <cell r="BS193">
            <v>5896.0648439575434</v>
          </cell>
          <cell r="BT193">
            <v>0.13971102408254321</v>
          </cell>
          <cell r="BU193">
            <v>0</v>
          </cell>
          <cell r="BV193">
            <v>507061.57658034872</v>
          </cell>
          <cell r="BW193">
            <v>0</v>
          </cell>
          <cell r="BX193">
            <v>507061.57658034872</v>
          </cell>
          <cell r="BY193">
            <v>2845.7</v>
          </cell>
          <cell r="BZ193">
            <v>504215.8765803487</v>
          </cell>
        </row>
        <row r="194">
          <cell r="C194">
            <v>9252043</v>
          </cell>
          <cell r="D194" t="str">
            <v>Gosberton Academy</v>
          </cell>
          <cell r="E194">
            <v>137</v>
          </cell>
          <cell r="F194">
            <v>137</v>
          </cell>
          <cell r="G194">
            <v>0</v>
          </cell>
          <cell r="H194">
            <v>440729</v>
          </cell>
          <cell r="I194">
            <v>0</v>
          </cell>
          <cell r="J194">
            <v>0</v>
          </cell>
          <cell r="K194">
            <v>11280.000000000011</v>
          </cell>
          <cell r="L194">
            <v>0</v>
          </cell>
          <cell r="M194">
            <v>14750.000000000038</v>
          </cell>
          <cell r="N194">
            <v>0</v>
          </cell>
          <cell r="O194">
            <v>17600</v>
          </cell>
          <cell r="P194">
            <v>539.99999999999989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619.24</v>
          </cell>
          <cell r="AB194">
            <v>0</v>
          </cell>
          <cell r="AC194">
            <v>0</v>
          </cell>
          <cell r="AD194">
            <v>47441.774193548386</v>
          </cell>
          <cell r="AE194">
            <v>0</v>
          </cell>
          <cell r="AF194">
            <v>4421.4999999999991</v>
          </cell>
          <cell r="AG194">
            <v>0</v>
          </cell>
          <cell r="AH194">
            <v>121300</v>
          </cell>
          <cell r="AI194">
            <v>9399.1989319091972</v>
          </cell>
          <cell r="AJ194">
            <v>0</v>
          </cell>
          <cell r="AK194">
            <v>0</v>
          </cell>
          <cell r="AL194">
            <v>1826.16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440729</v>
          </cell>
          <cell r="AV194">
            <v>96652.514193548443</v>
          </cell>
          <cell r="AW194">
            <v>132525.3589319092</v>
          </cell>
          <cell r="AX194">
            <v>81385.079554193551</v>
          </cell>
          <cell r="AY194">
            <v>669906.87312545767</v>
          </cell>
          <cell r="AZ194">
            <v>668080.71312545764</v>
          </cell>
          <cell r="BA194">
            <v>4265</v>
          </cell>
          <cell r="BB194">
            <v>584305</v>
          </cell>
          <cell r="BC194">
            <v>0</v>
          </cell>
          <cell r="BD194">
            <v>0</v>
          </cell>
          <cell r="BE194">
            <v>669906.87312545767</v>
          </cell>
          <cell r="BF194">
            <v>669906.87312545767</v>
          </cell>
          <cell r="BG194">
            <v>0</v>
          </cell>
          <cell r="BH194">
            <v>586131.16</v>
          </cell>
          <cell r="BI194">
            <v>453605.80106809089</v>
          </cell>
          <cell r="BJ194">
            <v>537381.51419354847</v>
          </cell>
          <cell r="BK194">
            <v>3922.4928043324708</v>
          </cell>
          <cell r="BL194">
            <v>3741.9134425045104</v>
          </cell>
          <cell r="BM194">
            <v>4.8258561990438861E-2</v>
          </cell>
          <cell r="BN194">
            <v>0</v>
          </cell>
          <cell r="BO194">
            <v>0</v>
          </cell>
          <cell r="BP194">
            <v>669906.87312545767</v>
          </cell>
          <cell r="BQ194">
            <v>4876.5015556602748</v>
          </cell>
          <cell r="BR194" t="str">
            <v>Y</v>
          </cell>
          <cell r="BS194">
            <v>4889.831190696771</v>
          </cell>
          <cell r="BT194">
            <v>2.9008186349099407E-2</v>
          </cell>
          <cell r="BU194">
            <v>0</v>
          </cell>
          <cell r="BV194">
            <v>669906.87312545767</v>
          </cell>
          <cell r="BW194">
            <v>0</v>
          </cell>
          <cell r="BX194">
            <v>669906.87312545767</v>
          </cell>
          <cell r="BY194">
            <v>1620.14</v>
          </cell>
          <cell r="BZ194">
            <v>668286.73312545766</v>
          </cell>
        </row>
        <row r="195">
          <cell r="C195">
            <v>9252045</v>
          </cell>
          <cell r="D195" t="str">
            <v>Chapel St Leonards Primary School</v>
          </cell>
          <cell r="E195">
            <v>145</v>
          </cell>
          <cell r="F195">
            <v>145</v>
          </cell>
          <cell r="G195">
            <v>0</v>
          </cell>
          <cell r="H195">
            <v>466465</v>
          </cell>
          <cell r="I195">
            <v>0</v>
          </cell>
          <cell r="J195">
            <v>0</v>
          </cell>
          <cell r="K195">
            <v>35720.000000000022</v>
          </cell>
          <cell r="L195">
            <v>0</v>
          </cell>
          <cell r="M195">
            <v>47199.999999999956</v>
          </cell>
          <cell r="N195">
            <v>0</v>
          </cell>
          <cell r="O195">
            <v>2658.3333333333321</v>
          </cell>
          <cell r="P195">
            <v>815.62499999999875</v>
          </cell>
          <cell r="Q195">
            <v>16916.666666666682</v>
          </cell>
          <cell r="R195">
            <v>2779.1666666666688</v>
          </cell>
          <cell r="S195">
            <v>3453.8194444444434</v>
          </cell>
          <cell r="T195">
            <v>42533.333333333299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63653.956834532379</v>
          </cell>
          <cell r="AE195">
            <v>0</v>
          </cell>
          <cell r="AF195">
            <v>6752.5000000000146</v>
          </cell>
          <cell r="AG195">
            <v>0</v>
          </cell>
          <cell r="AH195">
            <v>121300</v>
          </cell>
          <cell r="AI195">
            <v>1497.9973297730251</v>
          </cell>
          <cell r="AJ195">
            <v>0</v>
          </cell>
          <cell r="AK195">
            <v>0</v>
          </cell>
          <cell r="AL195">
            <v>3822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466465</v>
          </cell>
          <cell r="AV195">
            <v>222483.40127897676</v>
          </cell>
          <cell r="AW195">
            <v>126619.99732977303</v>
          </cell>
          <cell r="AX195">
            <v>133795.9660146283</v>
          </cell>
          <cell r="AY195">
            <v>815568.39860874985</v>
          </cell>
          <cell r="AZ195">
            <v>811746.39860874985</v>
          </cell>
          <cell r="BA195">
            <v>4265</v>
          </cell>
          <cell r="BB195">
            <v>618425</v>
          </cell>
          <cell r="BC195">
            <v>0</v>
          </cell>
          <cell r="BD195">
            <v>0</v>
          </cell>
          <cell r="BE195">
            <v>815568.39860874985</v>
          </cell>
          <cell r="BF195">
            <v>815568.39860874985</v>
          </cell>
          <cell r="BG195">
            <v>0</v>
          </cell>
          <cell r="BH195">
            <v>622247</v>
          </cell>
          <cell r="BI195">
            <v>495627.00267022697</v>
          </cell>
          <cell r="BJ195">
            <v>688948.40127897682</v>
          </cell>
          <cell r="BK195">
            <v>4751.3682846825986</v>
          </cell>
          <cell r="BL195">
            <v>4610.958485914065</v>
          </cell>
          <cell r="BM195">
            <v>3.0451325727062824E-2</v>
          </cell>
          <cell r="BN195">
            <v>0</v>
          </cell>
          <cell r="BO195">
            <v>0</v>
          </cell>
          <cell r="BP195">
            <v>815568.39860874985</v>
          </cell>
          <cell r="BQ195">
            <v>5598.2510248879298</v>
          </cell>
          <cell r="BR195" t="str">
            <v>Y</v>
          </cell>
          <cell r="BS195">
            <v>5624.6096455775851</v>
          </cell>
          <cell r="BT195">
            <v>1.6154381242094562E-2</v>
          </cell>
          <cell r="BU195">
            <v>0</v>
          </cell>
          <cell r="BV195">
            <v>815568.39860874985</v>
          </cell>
          <cell r="BW195">
            <v>0</v>
          </cell>
          <cell r="BX195">
            <v>815568.39860874985</v>
          </cell>
          <cell r="BY195">
            <v>3822</v>
          </cell>
          <cell r="BZ195">
            <v>811746.39860874985</v>
          </cell>
        </row>
        <row r="196">
          <cell r="C196">
            <v>9252047</v>
          </cell>
          <cell r="D196" t="str">
            <v>Holbeach Bank Primary Academy</v>
          </cell>
          <cell r="E196">
            <v>72</v>
          </cell>
          <cell r="F196">
            <v>72</v>
          </cell>
          <cell r="G196">
            <v>0</v>
          </cell>
          <cell r="H196">
            <v>231624</v>
          </cell>
          <cell r="I196">
            <v>0</v>
          </cell>
          <cell r="J196">
            <v>0</v>
          </cell>
          <cell r="K196">
            <v>24909.999999999996</v>
          </cell>
          <cell r="L196">
            <v>0</v>
          </cell>
          <cell r="M196">
            <v>32450.000000000004</v>
          </cell>
          <cell r="N196">
            <v>0</v>
          </cell>
          <cell r="O196">
            <v>2200.0000000000018</v>
          </cell>
          <cell r="P196">
            <v>2970.000000000005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666.88524590163854</v>
          </cell>
          <cell r="AB196">
            <v>0</v>
          </cell>
          <cell r="AC196">
            <v>0</v>
          </cell>
          <cell r="AD196">
            <v>42036</v>
          </cell>
          <cell r="AE196">
            <v>0</v>
          </cell>
          <cell r="AF196">
            <v>7104.0000000000218</v>
          </cell>
          <cell r="AG196">
            <v>0</v>
          </cell>
          <cell r="AH196">
            <v>121300</v>
          </cell>
          <cell r="AI196">
            <v>55000</v>
          </cell>
          <cell r="AJ196">
            <v>0</v>
          </cell>
          <cell r="AK196">
            <v>0</v>
          </cell>
          <cell r="AL196">
            <v>894.4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231624</v>
          </cell>
          <cell r="AV196">
            <v>112336.88524590168</v>
          </cell>
          <cell r="AW196">
            <v>177194.4</v>
          </cell>
          <cell r="AX196">
            <v>63804.310880000005</v>
          </cell>
          <cell r="AY196">
            <v>521155.28524590167</v>
          </cell>
          <cell r="AZ196">
            <v>520260.88524590165</v>
          </cell>
          <cell r="BA196">
            <v>4265</v>
          </cell>
          <cell r="BB196">
            <v>307080</v>
          </cell>
          <cell r="BC196">
            <v>0</v>
          </cell>
          <cell r="BD196">
            <v>0</v>
          </cell>
          <cell r="BE196">
            <v>521155.28524590167</v>
          </cell>
          <cell r="BF196">
            <v>521155.28524590167</v>
          </cell>
          <cell r="BG196">
            <v>0</v>
          </cell>
          <cell r="BH196">
            <v>307974.40000000002</v>
          </cell>
          <cell r="BI196">
            <v>130780.00000000003</v>
          </cell>
          <cell r="BJ196">
            <v>343960.88524590165</v>
          </cell>
          <cell r="BK196">
            <v>4777.2345173041895</v>
          </cell>
          <cell r="BL196">
            <v>3315.1892836065572</v>
          </cell>
          <cell r="BM196">
            <v>0.4410141046628534</v>
          </cell>
          <cell r="BN196">
            <v>0</v>
          </cell>
          <cell r="BO196">
            <v>0</v>
          </cell>
          <cell r="BP196">
            <v>521155.28524590167</v>
          </cell>
          <cell r="BQ196">
            <v>7225.8456284153008</v>
          </cell>
          <cell r="BR196" t="str">
            <v>Y</v>
          </cell>
          <cell r="BS196">
            <v>7238.2678506375232</v>
          </cell>
          <cell r="BT196">
            <v>0.16370575529527365</v>
          </cell>
          <cell r="BU196">
            <v>0</v>
          </cell>
          <cell r="BV196">
            <v>521155.28524590167</v>
          </cell>
          <cell r="BW196">
            <v>0</v>
          </cell>
          <cell r="BX196">
            <v>521155.28524590167</v>
          </cell>
          <cell r="BY196">
            <v>894.4</v>
          </cell>
          <cell r="BZ196">
            <v>520260.88524590165</v>
          </cell>
        </row>
        <row r="197">
          <cell r="C197">
            <v>9252048</v>
          </cell>
          <cell r="D197" t="str">
            <v>Poplar Farm School</v>
          </cell>
          <cell r="E197">
            <v>250</v>
          </cell>
          <cell r="F197">
            <v>250</v>
          </cell>
          <cell r="G197">
            <v>0</v>
          </cell>
          <cell r="H197">
            <v>804250</v>
          </cell>
          <cell r="I197">
            <v>0</v>
          </cell>
          <cell r="J197">
            <v>0</v>
          </cell>
          <cell r="K197">
            <v>15848.837209302375</v>
          </cell>
          <cell r="L197">
            <v>0</v>
          </cell>
          <cell r="M197">
            <v>21267.441860465133</v>
          </cell>
          <cell r="N197">
            <v>0</v>
          </cell>
          <cell r="O197">
            <v>4604.6511627906957</v>
          </cell>
          <cell r="P197">
            <v>2825.5813953488387</v>
          </cell>
          <cell r="Q197">
            <v>1953.4883720930238</v>
          </cell>
          <cell r="R197">
            <v>3744.1860465116256</v>
          </cell>
          <cell r="S197">
            <v>11965.116279069773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19667.721518987353</v>
          </cell>
          <cell r="AB197">
            <v>0</v>
          </cell>
          <cell r="AC197">
            <v>0</v>
          </cell>
          <cell r="AD197">
            <v>85978.260869565231</v>
          </cell>
          <cell r="AE197">
            <v>0</v>
          </cell>
          <cell r="AF197">
            <v>0</v>
          </cell>
          <cell r="AG197">
            <v>0</v>
          </cell>
          <cell r="AH197">
            <v>121300</v>
          </cell>
          <cell r="AI197">
            <v>0</v>
          </cell>
          <cell r="AJ197">
            <v>0</v>
          </cell>
          <cell r="AK197">
            <v>0</v>
          </cell>
          <cell r="AL197">
            <v>2158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804250</v>
          </cell>
          <cell r="AV197">
            <v>167855.28471413406</v>
          </cell>
          <cell r="AW197">
            <v>123458</v>
          </cell>
          <cell r="AX197">
            <v>132741.48694641056</v>
          </cell>
          <cell r="AY197">
            <v>1084540.874714134</v>
          </cell>
          <cell r="AZ197">
            <v>1093405.2847141339</v>
          </cell>
          <cell r="BA197">
            <v>4265</v>
          </cell>
          <cell r="BB197">
            <v>1066250</v>
          </cell>
          <cell r="BC197">
            <v>0</v>
          </cell>
          <cell r="BD197">
            <v>0</v>
          </cell>
          <cell r="BE197">
            <v>1084540.874714134</v>
          </cell>
          <cell r="BF197">
            <v>1084540.874714134</v>
          </cell>
          <cell r="BG197">
            <v>0</v>
          </cell>
          <cell r="BH197">
            <v>1057385.5900000001</v>
          </cell>
          <cell r="BI197">
            <v>944950.00000000012</v>
          </cell>
          <cell r="BJ197">
            <v>972105.28471413406</v>
          </cell>
          <cell r="BK197">
            <v>3888.4211388565363</v>
          </cell>
          <cell r="BL197">
            <v>3760.8924322776566</v>
          </cell>
          <cell r="BM197">
            <v>3.3909160890742723E-2</v>
          </cell>
          <cell r="BN197">
            <v>0</v>
          </cell>
          <cell r="BO197">
            <v>0</v>
          </cell>
          <cell r="BP197">
            <v>1084540.874714134</v>
          </cell>
          <cell r="BQ197">
            <v>4373.6211388565362</v>
          </cell>
          <cell r="BR197" t="str">
            <v>Y</v>
          </cell>
          <cell r="BS197">
            <v>4338.1634988565365</v>
          </cell>
          <cell r="BT197">
            <v>-3.3566649128302539E-2</v>
          </cell>
          <cell r="BU197">
            <v>0</v>
          </cell>
          <cell r="BV197">
            <v>1084540.874714134</v>
          </cell>
          <cell r="BW197">
            <v>0</v>
          </cell>
          <cell r="BX197">
            <v>1084540.874714134</v>
          </cell>
          <cell r="BY197">
            <v>2158</v>
          </cell>
          <cell r="BZ197">
            <v>1082382.874714134</v>
          </cell>
        </row>
        <row r="198">
          <cell r="C198">
            <v>9252049</v>
          </cell>
          <cell r="D198" t="str">
            <v>Colsterworth Church of England Primary School</v>
          </cell>
          <cell r="E198">
            <v>112</v>
          </cell>
          <cell r="F198">
            <v>112</v>
          </cell>
          <cell r="G198">
            <v>0</v>
          </cell>
          <cell r="H198">
            <v>360304</v>
          </cell>
          <cell r="I198">
            <v>0</v>
          </cell>
          <cell r="J198">
            <v>0</v>
          </cell>
          <cell r="K198">
            <v>9870</v>
          </cell>
          <cell r="L198">
            <v>0</v>
          </cell>
          <cell r="M198">
            <v>15339.999999999991</v>
          </cell>
          <cell r="N198">
            <v>0</v>
          </cell>
          <cell r="O198">
            <v>0</v>
          </cell>
          <cell r="P198">
            <v>270.00000000000006</v>
          </cell>
          <cell r="Q198">
            <v>0</v>
          </cell>
          <cell r="R198">
            <v>460.00000000000011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3071.8446601941714</v>
          </cell>
          <cell r="AB198">
            <v>0</v>
          </cell>
          <cell r="AC198">
            <v>0</v>
          </cell>
          <cell r="AD198">
            <v>28888.695652173912</v>
          </cell>
          <cell r="AE198">
            <v>0</v>
          </cell>
          <cell r="AF198">
            <v>4883.9999999999854</v>
          </cell>
          <cell r="AG198">
            <v>0</v>
          </cell>
          <cell r="AH198">
            <v>121300</v>
          </cell>
          <cell r="AI198">
            <v>27757.009345794384</v>
          </cell>
          <cell r="AJ198">
            <v>0</v>
          </cell>
          <cell r="AK198">
            <v>0</v>
          </cell>
          <cell r="AL198">
            <v>2749.8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360304</v>
          </cell>
          <cell r="AV198">
            <v>62784.540312368059</v>
          </cell>
          <cell r="AW198">
            <v>151806.80934579438</v>
          </cell>
          <cell r="AX198">
            <v>53496.757106086952</v>
          </cell>
          <cell r="AY198">
            <v>574895.34965816245</v>
          </cell>
          <cell r="AZ198">
            <v>572145.5496581624</v>
          </cell>
          <cell r="BA198">
            <v>4265</v>
          </cell>
          <cell r="BB198">
            <v>477680</v>
          </cell>
          <cell r="BC198">
            <v>0</v>
          </cell>
          <cell r="BD198">
            <v>0</v>
          </cell>
          <cell r="BE198">
            <v>574895.34965816245</v>
          </cell>
          <cell r="BF198">
            <v>574895.34965816245</v>
          </cell>
          <cell r="BG198">
            <v>0</v>
          </cell>
          <cell r="BH198">
            <v>480429.8</v>
          </cell>
          <cell r="BI198">
            <v>328622.99065420561</v>
          </cell>
          <cell r="BJ198">
            <v>423088.54031236807</v>
          </cell>
          <cell r="BK198">
            <v>3777.5762527890006</v>
          </cell>
          <cell r="BL198">
            <v>3544.7948278564968</v>
          </cell>
          <cell r="BM198">
            <v>6.5668518556619676E-2</v>
          </cell>
          <cell r="BN198">
            <v>0</v>
          </cell>
          <cell r="BO198">
            <v>0</v>
          </cell>
          <cell r="BP198">
            <v>574895.34965816245</v>
          </cell>
          <cell r="BQ198">
            <v>5108.4424076621644</v>
          </cell>
          <cell r="BR198" t="str">
            <v>Y</v>
          </cell>
          <cell r="BS198">
            <v>5132.9941933764503</v>
          </cell>
          <cell r="BT198">
            <v>7.6315286085241629E-2</v>
          </cell>
          <cell r="BU198">
            <v>0</v>
          </cell>
          <cell r="BV198">
            <v>574895.34965816245</v>
          </cell>
          <cell r="BW198">
            <v>0</v>
          </cell>
          <cell r="BX198">
            <v>574895.34965816245</v>
          </cell>
          <cell r="BY198">
            <v>2749.8</v>
          </cell>
          <cell r="BZ198">
            <v>572145.5496581624</v>
          </cell>
        </row>
        <row r="199">
          <cell r="C199">
            <v>9252057</v>
          </cell>
          <cell r="D199" t="str">
            <v>Fosse Way Academy</v>
          </cell>
          <cell r="E199">
            <v>497</v>
          </cell>
          <cell r="F199">
            <v>497</v>
          </cell>
          <cell r="G199">
            <v>0</v>
          </cell>
          <cell r="H199">
            <v>1598849</v>
          </cell>
          <cell r="I199">
            <v>0</v>
          </cell>
          <cell r="J199">
            <v>0</v>
          </cell>
          <cell r="K199">
            <v>44180.000000000065</v>
          </cell>
          <cell r="L199">
            <v>0</v>
          </cell>
          <cell r="M199">
            <v>61950.000000000058</v>
          </cell>
          <cell r="N199">
            <v>0</v>
          </cell>
          <cell r="O199">
            <v>1099.9999999999966</v>
          </cell>
          <cell r="P199">
            <v>1620.0000000000034</v>
          </cell>
          <cell r="Q199">
            <v>2939.9999999999959</v>
          </cell>
          <cell r="R199">
            <v>2760.0000000000059</v>
          </cell>
          <cell r="S199">
            <v>490.00000000000097</v>
          </cell>
          <cell r="T199">
            <v>2559.9999999999991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3927.3426573426614</v>
          </cell>
          <cell r="AB199">
            <v>0</v>
          </cell>
          <cell r="AC199">
            <v>0</v>
          </cell>
          <cell r="AD199">
            <v>129196.66666666666</v>
          </cell>
          <cell r="AE199">
            <v>0</v>
          </cell>
          <cell r="AF199">
            <v>0</v>
          </cell>
          <cell r="AG199">
            <v>0</v>
          </cell>
          <cell r="AH199">
            <v>121300</v>
          </cell>
          <cell r="AI199">
            <v>0</v>
          </cell>
          <cell r="AJ199">
            <v>0</v>
          </cell>
          <cell r="AK199">
            <v>0</v>
          </cell>
          <cell r="AL199">
            <v>8788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1598849</v>
          </cell>
          <cell r="AV199">
            <v>250724.00932400941</v>
          </cell>
          <cell r="AW199">
            <v>130088</v>
          </cell>
          <cell r="AX199">
            <v>205163.25268000003</v>
          </cell>
          <cell r="AY199">
            <v>1979661.0093240095</v>
          </cell>
          <cell r="AZ199">
            <v>1970873.0093240095</v>
          </cell>
          <cell r="BA199">
            <v>4265</v>
          </cell>
          <cell r="BB199">
            <v>2119705</v>
          </cell>
          <cell r="BC199">
            <v>148831.99067599047</v>
          </cell>
          <cell r="BD199">
            <v>0</v>
          </cell>
          <cell r="BE199">
            <v>2128493</v>
          </cell>
          <cell r="BF199">
            <v>2128493</v>
          </cell>
          <cell r="BG199">
            <v>0</v>
          </cell>
          <cell r="BH199">
            <v>2128493</v>
          </cell>
          <cell r="BI199">
            <v>1998405</v>
          </cell>
          <cell r="BJ199">
            <v>1998405</v>
          </cell>
          <cell r="BK199">
            <v>4020.9356136820925</v>
          </cell>
          <cell r="BL199">
            <v>3934.9494949494951</v>
          </cell>
          <cell r="BM199">
            <v>2.1851898948883702E-2</v>
          </cell>
          <cell r="BN199">
            <v>0</v>
          </cell>
          <cell r="BO199">
            <v>0</v>
          </cell>
          <cell r="BP199">
            <v>2128493</v>
          </cell>
          <cell r="BQ199">
            <v>4265</v>
          </cell>
          <cell r="BR199" t="str">
            <v>Y</v>
          </cell>
          <cell r="BS199">
            <v>4282.682092555332</v>
          </cell>
          <cell r="BT199">
            <v>2.0231906539182942E-2</v>
          </cell>
          <cell r="BU199">
            <v>0</v>
          </cell>
          <cell r="BV199">
            <v>2128493</v>
          </cell>
          <cell r="BW199">
            <v>0</v>
          </cell>
          <cell r="BX199">
            <v>2128493</v>
          </cell>
          <cell r="BY199">
            <v>8788</v>
          </cell>
          <cell r="BZ199">
            <v>2119705</v>
          </cell>
        </row>
        <row r="200">
          <cell r="C200">
            <v>9252058</v>
          </cell>
          <cell r="D200" t="str">
            <v>Hartsholme Academy</v>
          </cell>
          <cell r="E200">
            <v>394</v>
          </cell>
          <cell r="F200">
            <v>394</v>
          </cell>
          <cell r="G200">
            <v>0</v>
          </cell>
          <cell r="H200">
            <v>1267498</v>
          </cell>
          <cell r="I200">
            <v>0</v>
          </cell>
          <cell r="J200">
            <v>0</v>
          </cell>
          <cell r="K200">
            <v>71440.000000000029</v>
          </cell>
          <cell r="L200">
            <v>0</v>
          </cell>
          <cell r="M200">
            <v>92039.999999999927</v>
          </cell>
          <cell r="N200">
            <v>0</v>
          </cell>
          <cell r="O200">
            <v>18699.999999999996</v>
          </cell>
          <cell r="P200">
            <v>25650.000000000051</v>
          </cell>
          <cell r="Q200">
            <v>15119.999999999996</v>
          </cell>
          <cell r="R200">
            <v>13799.999999999993</v>
          </cell>
          <cell r="S200">
            <v>490.00000000000045</v>
          </cell>
          <cell r="T200">
            <v>12159.999999999998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2596.0349854227343</v>
          </cell>
          <cell r="AB200">
            <v>0</v>
          </cell>
          <cell r="AC200">
            <v>0</v>
          </cell>
          <cell r="AD200">
            <v>106694.73372781066</v>
          </cell>
          <cell r="AE200">
            <v>0</v>
          </cell>
          <cell r="AF200">
            <v>0</v>
          </cell>
          <cell r="AG200">
            <v>0</v>
          </cell>
          <cell r="AH200">
            <v>121300</v>
          </cell>
          <cell r="AI200">
            <v>0</v>
          </cell>
          <cell r="AJ200">
            <v>0</v>
          </cell>
          <cell r="AK200">
            <v>0</v>
          </cell>
          <cell r="AL200">
            <v>14046.13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1267498</v>
          </cell>
          <cell r="AV200">
            <v>358690.76871323341</v>
          </cell>
          <cell r="AW200">
            <v>135346.13</v>
          </cell>
          <cell r="AX200">
            <v>226719.37821798824</v>
          </cell>
          <cell r="AY200">
            <v>1761534.8987132334</v>
          </cell>
          <cell r="AZ200">
            <v>1747488.7687132335</v>
          </cell>
          <cell r="BA200">
            <v>4265</v>
          </cell>
          <cell r="BB200">
            <v>1680410</v>
          </cell>
          <cell r="BC200">
            <v>0</v>
          </cell>
          <cell r="BD200">
            <v>0</v>
          </cell>
          <cell r="BE200">
            <v>1761534.8987132334</v>
          </cell>
          <cell r="BF200">
            <v>1761534.8987132334</v>
          </cell>
          <cell r="BG200">
            <v>0</v>
          </cell>
          <cell r="BH200">
            <v>1694456.13</v>
          </cell>
          <cell r="BI200">
            <v>1559110</v>
          </cell>
          <cell r="BJ200">
            <v>1626188.7687132335</v>
          </cell>
          <cell r="BK200">
            <v>4127.3826617087143</v>
          </cell>
          <cell r="BL200">
            <v>3983.3347825123155</v>
          </cell>
          <cell r="BM200">
            <v>3.6162634340653338E-2</v>
          </cell>
          <cell r="BN200">
            <v>0</v>
          </cell>
          <cell r="BO200">
            <v>0</v>
          </cell>
          <cell r="BP200">
            <v>1761534.8987132334</v>
          </cell>
          <cell r="BQ200">
            <v>4435.250682013283</v>
          </cell>
          <cell r="BR200" t="str">
            <v>Y</v>
          </cell>
          <cell r="BS200">
            <v>4470.9007581554151</v>
          </cell>
          <cell r="BT200">
            <v>3.5359810046133866E-2</v>
          </cell>
          <cell r="BU200">
            <v>0</v>
          </cell>
          <cell r="BV200">
            <v>1761534.8987132334</v>
          </cell>
          <cell r="BW200">
            <v>0</v>
          </cell>
          <cell r="BX200">
            <v>1761534.8987132334</v>
          </cell>
          <cell r="BY200">
            <v>14659.21</v>
          </cell>
          <cell r="BZ200">
            <v>1746875.6887132335</v>
          </cell>
        </row>
        <row r="201">
          <cell r="C201">
            <v>9252061</v>
          </cell>
          <cell r="D201" t="str">
            <v>Waddington Redwood Primary Academy</v>
          </cell>
          <cell r="E201">
            <v>295</v>
          </cell>
          <cell r="F201">
            <v>295</v>
          </cell>
          <cell r="G201">
            <v>0</v>
          </cell>
          <cell r="H201">
            <v>949015</v>
          </cell>
          <cell r="I201">
            <v>0</v>
          </cell>
          <cell r="J201">
            <v>0</v>
          </cell>
          <cell r="K201">
            <v>22560.000000000047</v>
          </cell>
          <cell r="L201">
            <v>0</v>
          </cell>
          <cell r="M201">
            <v>32450.000000000055</v>
          </cell>
          <cell r="N201">
            <v>0</v>
          </cell>
          <cell r="O201">
            <v>439.99999999999983</v>
          </cell>
          <cell r="P201">
            <v>0</v>
          </cell>
          <cell r="Q201">
            <v>1679.9999999999993</v>
          </cell>
          <cell r="R201">
            <v>4600.0000000000045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1945.6225680933912</v>
          </cell>
          <cell r="AB201">
            <v>0</v>
          </cell>
          <cell r="AC201">
            <v>0</v>
          </cell>
          <cell r="AD201">
            <v>89596.047430830033</v>
          </cell>
          <cell r="AE201">
            <v>0</v>
          </cell>
          <cell r="AF201">
            <v>9527.4999999999891</v>
          </cell>
          <cell r="AG201">
            <v>0</v>
          </cell>
          <cell r="AH201">
            <v>121300</v>
          </cell>
          <cell r="AI201">
            <v>0</v>
          </cell>
          <cell r="AJ201">
            <v>0</v>
          </cell>
          <cell r="AK201">
            <v>0</v>
          </cell>
          <cell r="AL201">
            <v>5772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949015</v>
          </cell>
          <cell r="AV201">
            <v>162799.16999892355</v>
          </cell>
          <cell r="AW201">
            <v>127072</v>
          </cell>
          <cell r="AX201">
            <v>134015.57142450594</v>
          </cell>
          <cell r="AY201">
            <v>1238886.1699989235</v>
          </cell>
          <cell r="AZ201">
            <v>1233114.1699989235</v>
          </cell>
          <cell r="BA201">
            <v>4265</v>
          </cell>
          <cell r="BB201">
            <v>1258175</v>
          </cell>
          <cell r="BC201">
            <v>25060.830001076451</v>
          </cell>
          <cell r="BD201">
            <v>0</v>
          </cell>
          <cell r="BE201">
            <v>1263947</v>
          </cell>
          <cell r="BF201">
            <v>1263946.9999999998</v>
          </cell>
          <cell r="BG201">
            <v>0</v>
          </cell>
          <cell r="BH201">
            <v>1263947</v>
          </cell>
          <cell r="BI201">
            <v>1136875</v>
          </cell>
          <cell r="BJ201">
            <v>1136875</v>
          </cell>
          <cell r="BK201">
            <v>3853.8135593220341</v>
          </cell>
          <cell r="BL201">
            <v>3758.8194444444443</v>
          </cell>
          <cell r="BM201">
            <v>2.5272327197836418E-2</v>
          </cell>
          <cell r="BN201">
            <v>0</v>
          </cell>
          <cell r="BO201">
            <v>0</v>
          </cell>
          <cell r="BP201">
            <v>1263947</v>
          </cell>
          <cell r="BQ201">
            <v>4265</v>
          </cell>
          <cell r="BR201" t="str">
            <v>Y</v>
          </cell>
          <cell r="BS201">
            <v>4284.5661016949152</v>
          </cell>
          <cell r="BT201">
            <v>2.0124665833453514E-2</v>
          </cell>
          <cell r="BU201">
            <v>0</v>
          </cell>
          <cell r="BV201">
            <v>1263947</v>
          </cell>
          <cell r="BW201">
            <v>0</v>
          </cell>
          <cell r="BX201">
            <v>1263947</v>
          </cell>
          <cell r="BY201">
            <v>5772</v>
          </cell>
          <cell r="BZ201">
            <v>1258175</v>
          </cell>
        </row>
        <row r="202">
          <cell r="C202">
            <v>9252063</v>
          </cell>
          <cell r="D202" t="str">
            <v>St Giles Academy</v>
          </cell>
          <cell r="E202">
            <v>397</v>
          </cell>
          <cell r="F202">
            <v>397</v>
          </cell>
          <cell r="G202">
            <v>0</v>
          </cell>
          <cell r="H202">
            <v>1277149</v>
          </cell>
          <cell r="I202">
            <v>0</v>
          </cell>
          <cell r="J202">
            <v>0</v>
          </cell>
          <cell r="K202">
            <v>103869.99999999996</v>
          </cell>
          <cell r="L202">
            <v>0</v>
          </cell>
          <cell r="M202">
            <v>138649.99999999994</v>
          </cell>
          <cell r="N202">
            <v>0</v>
          </cell>
          <cell r="O202">
            <v>439.99999999999983</v>
          </cell>
          <cell r="P202">
            <v>14850.000000000033</v>
          </cell>
          <cell r="Q202">
            <v>36539.99999999992</v>
          </cell>
          <cell r="R202">
            <v>9659.9999999999927</v>
          </cell>
          <cell r="S202">
            <v>98979.999999999985</v>
          </cell>
          <cell r="T202">
            <v>1279.9999999999995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17812.455882352933</v>
          </cell>
          <cell r="AB202">
            <v>0</v>
          </cell>
          <cell r="AC202">
            <v>0</v>
          </cell>
          <cell r="AD202">
            <v>211766.21118012423</v>
          </cell>
          <cell r="AE202">
            <v>0</v>
          </cell>
          <cell r="AF202">
            <v>0</v>
          </cell>
          <cell r="AG202">
            <v>0</v>
          </cell>
          <cell r="AH202">
            <v>121300</v>
          </cell>
          <cell r="AI202">
            <v>0</v>
          </cell>
          <cell r="AJ202">
            <v>0</v>
          </cell>
          <cell r="AK202">
            <v>0</v>
          </cell>
          <cell r="AL202">
            <v>8788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1277149</v>
          </cell>
          <cell r="AV202">
            <v>633848.66706247698</v>
          </cell>
          <cell r="AW202">
            <v>130088</v>
          </cell>
          <cell r="AX202">
            <v>359419.92469863355</v>
          </cell>
          <cell r="AY202">
            <v>2041085.667062477</v>
          </cell>
          <cell r="AZ202">
            <v>2032297.667062477</v>
          </cell>
          <cell r="BA202">
            <v>4265</v>
          </cell>
          <cell r="BB202">
            <v>1693205</v>
          </cell>
          <cell r="BC202">
            <v>0</v>
          </cell>
          <cell r="BD202">
            <v>0</v>
          </cell>
          <cell r="BE202">
            <v>2041085.667062477</v>
          </cell>
          <cell r="BF202">
            <v>2041085.6670624772</v>
          </cell>
          <cell r="BG202">
            <v>0</v>
          </cell>
          <cell r="BH202">
            <v>1701993</v>
          </cell>
          <cell r="BI202">
            <v>1571905</v>
          </cell>
          <cell r="BJ202">
            <v>1910997.667062477</v>
          </cell>
          <cell r="BK202">
            <v>4813.5961386964154</v>
          </cell>
          <cell r="BL202">
            <v>4538.2982054726363</v>
          </cell>
          <cell r="BM202">
            <v>6.0661049750279375E-2</v>
          </cell>
          <cell r="BN202">
            <v>0</v>
          </cell>
          <cell r="BO202">
            <v>0</v>
          </cell>
          <cell r="BP202">
            <v>2041085.667062477</v>
          </cell>
          <cell r="BQ202">
            <v>5119.1377004092619</v>
          </cell>
          <cell r="BR202" t="str">
            <v>Y</v>
          </cell>
          <cell r="BS202">
            <v>5141.2737205603953</v>
          </cell>
          <cell r="BT202">
            <v>5.7461797610592447E-2</v>
          </cell>
          <cell r="BU202">
            <v>0</v>
          </cell>
          <cell r="BV202">
            <v>2041085.667062477</v>
          </cell>
          <cell r="BW202">
            <v>0</v>
          </cell>
          <cell r="BX202">
            <v>2041085.667062477</v>
          </cell>
          <cell r="BY202">
            <v>8788</v>
          </cell>
          <cell r="BZ202">
            <v>2032297.667062477</v>
          </cell>
        </row>
        <row r="203">
          <cell r="C203">
            <v>9252064</v>
          </cell>
          <cell r="D203" t="str">
            <v>Ling Moor Primary Academy</v>
          </cell>
          <cell r="E203">
            <v>414</v>
          </cell>
          <cell r="F203">
            <v>414</v>
          </cell>
          <cell r="G203">
            <v>0</v>
          </cell>
          <cell r="H203">
            <v>1331838</v>
          </cell>
          <cell r="I203">
            <v>0</v>
          </cell>
          <cell r="J203">
            <v>0</v>
          </cell>
          <cell r="K203">
            <v>21619.999999999978</v>
          </cell>
          <cell r="L203">
            <v>0</v>
          </cell>
          <cell r="M203">
            <v>30089.999999999891</v>
          </cell>
          <cell r="N203">
            <v>0</v>
          </cell>
          <cell r="O203">
            <v>1319.9999999999995</v>
          </cell>
          <cell r="P203">
            <v>809.99999999999977</v>
          </cell>
          <cell r="Q203">
            <v>1680</v>
          </cell>
          <cell r="R203">
            <v>4600.0000000000045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7268.3898305084704</v>
          </cell>
          <cell r="AB203">
            <v>0</v>
          </cell>
          <cell r="AC203">
            <v>0</v>
          </cell>
          <cell r="AD203">
            <v>71248.448275862072</v>
          </cell>
          <cell r="AE203">
            <v>0</v>
          </cell>
          <cell r="AF203">
            <v>0</v>
          </cell>
          <cell r="AG203">
            <v>0</v>
          </cell>
          <cell r="AH203">
            <v>121300</v>
          </cell>
          <cell r="AI203">
            <v>0</v>
          </cell>
          <cell r="AJ203">
            <v>0</v>
          </cell>
          <cell r="AK203">
            <v>0</v>
          </cell>
          <cell r="AL203">
            <v>5876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1331838</v>
          </cell>
          <cell r="AV203">
            <v>138636.83810637041</v>
          </cell>
          <cell r="AW203">
            <v>127176</v>
          </cell>
          <cell r="AX203">
            <v>140889.91765999998</v>
          </cell>
          <cell r="AY203">
            <v>1597650.8381063705</v>
          </cell>
          <cell r="AZ203">
            <v>1591774.8381063705</v>
          </cell>
          <cell r="BA203">
            <v>4265</v>
          </cell>
          <cell r="BB203">
            <v>1765710</v>
          </cell>
          <cell r="BC203">
            <v>173935.16189362947</v>
          </cell>
          <cell r="BD203">
            <v>0</v>
          </cell>
          <cell r="BE203">
            <v>1771586</v>
          </cell>
          <cell r="BF203">
            <v>1771586</v>
          </cell>
          <cell r="BG203">
            <v>0</v>
          </cell>
          <cell r="BH203">
            <v>1771586</v>
          </cell>
          <cell r="BI203">
            <v>1644410</v>
          </cell>
          <cell r="BJ203">
            <v>1644410</v>
          </cell>
          <cell r="BK203">
            <v>3972.0048309178742</v>
          </cell>
          <cell r="BL203">
            <v>3881.9656019656018</v>
          </cell>
          <cell r="BM203">
            <v>2.3194236679140535E-2</v>
          </cell>
          <cell r="BN203">
            <v>0</v>
          </cell>
          <cell r="BO203">
            <v>0</v>
          </cell>
          <cell r="BP203">
            <v>1771586</v>
          </cell>
          <cell r="BQ203">
            <v>4265</v>
          </cell>
          <cell r="BR203" t="str">
            <v>Y</v>
          </cell>
          <cell r="BS203">
            <v>4279.1932367149757</v>
          </cell>
          <cell r="BT203">
            <v>2.020673651249516E-2</v>
          </cell>
          <cell r="BU203">
            <v>0</v>
          </cell>
          <cell r="BV203">
            <v>1771586</v>
          </cell>
          <cell r="BW203">
            <v>0</v>
          </cell>
          <cell r="BX203">
            <v>1771586</v>
          </cell>
          <cell r="BY203">
            <v>5876</v>
          </cell>
          <cell r="BZ203">
            <v>1765710</v>
          </cell>
        </row>
        <row r="204">
          <cell r="C204">
            <v>9252066</v>
          </cell>
          <cell r="D204" t="str">
            <v>The Bluecoat School</v>
          </cell>
          <cell r="E204">
            <v>186</v>
          </cell>
          <cell r="F204">
            <v>186</v>
          </cell>
          <cell r="G204">
            <v>0</v>
          </cell>
          <cell r="H204">
            <v>598362</v>
          </cell>
          <cell r="I204">
            <v>0</v>
          </cell>
          <cell r="J204">
            <v>0</v>
          </cell>
          <cell r="K204">
            <v>41830</v>
          </cell>
          <cell r="L204">
            <v>0</v>
          </cell>
          <cell r="M204">
            <v>55460.000000000051</v>
          </cell>
          <cell r="N204">
            <v>0</v>
          </cell>
          <cell r="O204">
            <v>9900.0000000000109</v>
          </cell>
          <cell r="P204">
            <v>10530.000000000013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2677.4522292993606</v>
          </cell>
          <cell r="AB204">
            <v>0</v>
          </cell>
          <cell r="AC204">
            <v>0</v>
          </cell>
          <cell r="AD204">
            <v>66372.631578947374</v>
          </cell>
          <cell r="AE204">
            <v>0</v>
          </cell>
          <cell r="AF204">
            <v>777.00000000000728</v>
          </cell>
          <cell r="AG204">
            <v>0</v>
          </cell>
          <cell r="AH204">
            <v>121300</v>
          </cell>
          <cell r="AI204">
            <v>0</v>
          </cell>
          <cell r="AJ204">
            <v>0</v>
          </cell>
          <cell r="AK204">
            <v>0</v>
          </cell>
          <cell r="AL204">
            <v>3968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598362</v>
          </cell>
          <cell r="AV204">
            <v>187547.08380824683</v>
          </cell>
          <cell r="AW204">
            <v>125268</v>
          </cell>
          <cell r="AX204">
            <v>114704.09731368424</v>
          </cell>
          <cell r="AY204">
            <v>911177.08380824677</v>
          </cell>
          <cell r="AZ204">
            <v>907209.08380824677</v>
          </cell>
          <cell r="BA204">
            <v>4265</v>
          </cell>
          <cell r="BB204">
            <v>793290</v>
          </cell>
          <cell r="BC204">
            <v>0</v>
          </cell>
          <cell r="BD204">
            <v>0</v>
          </cell>
          <cell r="BE204">
            <v>911177.08380824677</v>
          </cell>
          <cell r="BF204">
            <v>911177.08380824677</v>
          </cell>
          <cell r="BG204">
            <v>0</v>
          </cell>
          <cell r="BH204">
            <v>797258</v>
          </cell>
          <cell r="BI204">
            <v>671990</v>
          </cell>
          <cell r="BJ204">
            <v>785909.08380824677</v>
          </cell>
          <cell r="BK204">
            <v>4225.317654883047</v>
          </cell>
          <cell r="BL204">
            <v>4012.7611634020618</v>
          </cell>
          <cell r="BM204">
            <v>5.2970132740413962E-2</v>
          </cell>
          <cell r="BN204">
            <v>0</v>
          </cell>
          <cell r="BO204">
            <v>0</v>
          </cell>
          <cell r="BP204">
            <v>911177.08380824677</v>
          </cell>
          <cell r="BQ204">
            <v>4877.4681925174555</v>
          </cell>
          <cell r="BR204" t="str">
            <v>Y</v>
          </cell>
          <cell r="BS204">
            <v>4898.8015258507894</v>
          </cell>
          <cell r="BT204">
            <v>5.1706907123659995E-2</v>
          </cell>
          <cell r="BU204">
            <v>0</v>
          </cell>
          <cell r="BV204">
            <v>911177.08380824677</v>
          </cell>
          <cell r="BW204">
            <v>0</v>
          </cell>
          <cell r="BX204">
            <v>911177.08380824677</v>
          </cell>
          <cell r="BY204">
            <v>3867.25</v>
          </cell>
          <cell r="BZ204">
            <v>907309.83380824677</v>
          </cell>
        </row>
        <row r="205">
          <cell r="C205">
            <v>9252069</v>
          </cell>
          <cell r="D205" t="str">
            <v>Thurlby Community Primary Academy</v>
          </cell>
          <cell r="E205">
            <v>170</v>
          </cell>
          <cell r="F205">
            <v>170</v>
          </cell>
          <cell r="G205">
            <v>0</v>
          </cell>
          <cell r="H205">
            <v>546890</v>
          </cell>
          <cell r="I205">
            <v>0</v>
          </cell>
          <cell r="J205">
            <v>0</v>
          </cell>
          <cell r="K205">
            <v>15980</v>
          </cell>
          <cell r="L205">
            <v>0</v>
          </cell>
          <cell r="M205">
            <v>20649.999999999949</v>
          </cell>
          <cell r="N205">
            <v>0</v>
          </cell>
          <cell r="O205">
            <v>0</v>
          </cell>
          <cell r="P205">
            <v>0</v>
          </cell>
          <cell r="Q205">
            <v>839.99999999999704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50113.043478260872</v>
          </cell>
          <cell r="AE205">
            <v>0</v>
          </cell>
          <cell r="AF205">
            <v>1730.6804733727795</v>
          </cell>
          <cell r="AG205">
            <v>0</v>
          </cell>
          <cell r="AH205">
            <v>121300</v>
          </cell>
          <cell r="AI205">
            <v>0</v>
          </cell>
          <cell r="AJ205">
            <v>0</v>
          </cell>
          <cell r="AK205">
            <v>0</v>
          </cell>
          <cell r="AL205">
            <v>3411.2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546890</v>
          </cell>
          <cell r="AV205">
            <v>89313.723951633598</v>
          </cell>
          <cell r="AW205">
            <v>124711.2</v>
          </cell>
          <cell r="AX205">
            <v>79615.964539130437</v>
          </cell>
          <cell r="AY205">
            <v>760914.92395163351</v>
          </cell>
          <cell r="AZ205">
            <v>757503.72395163355</v>
          </cell>
          <cell r="BA205">
            <v>4265</v>
          </cell>
          <cell r="BB205">
            <v>725050</v>
          </cell>
          <cell r="BC205">
            <v>0</v>
          </cell>
          <cell r="BD205">
            <v>0</v>
          </cell>
          <cell r="BE205">
            <v>760914.92395163351</v>
          </cell>
          <cell r="BF205">
            <v>760914.92395163362</v>
          </cell>
          <cell r="BG205">
            <v>0</v>
          </cell>
          <cell r="BH205">
            <v>728461.2</v>
          </cell>
          <cell r="BI205">
            <v>603750</v>
          </cell>
          <cell r="BJ205">
            <v>636203.72395163355</v>
          </cell>
          <cell r="BK205">
            <v>3742.3748467743148</v>
          </cell>
          <cell r="BL205">
            <v>3589.7270971428575</v>
          </cell>
          <cell r="BM205">
            <v>4.2523497051615164E-2</v>
          </cell>
          <cell r="BN205">
            <v>0</v>
          </cell>
          <cell r="BO205">
            <v>0</v>
          </cell>
          <cell r="BP205">
            <v>760914.92395163351</v>
          </cell>
          <cell r="BQ205">
            <v>4455.9042585390207</v>
          </cell>
          <cell r="BR205" t="str">
            <v>Y</v>
          </cell>
          <cell r="BS205">
            <v>4475.9701408919618</v>
          </cell>
          <cell r="BT205">
            <v>4.0351693782209486E-2</v>
          </cell>
          <cell r="BU205">
            <v>0</v>
          </cell>
          <cell r="BV205">
            <v>760914.92395163351</v>
          </cell>
          <cell r="BW205">
            <v>0</v>
          </cell>
          <cell r="BX205">
            <v>760914.92395163351</v>
          </cell>
          <cell r="BY205">
            <v>3411.2</v>
          </cell>
          <cell r="BZ205">
            <v>757503.72395163355</v>
          </cell>
        </row>
        <row r="206">
          <cell r="C206">
            <v>9252072</v>
          </cell>
          <cell r="D206" t="str">
            <v>Bourne Westfield Primary Academy</v>
          </cell>
          <cell r="E206">
            <v>622</v>
          </cell>
          <cell r="F206">
            <v>622</v>
          </cell>
          <cell r="G206">
            <v>0</v>
          </cell>
          <cell r="H206">
            <v>2000974</v>
          </cell>
          <cell r="I206">
            <v>0</v>
          </cell>
          <cell r="J206">
            <v>0</v>
          </cell>
          <cell r="K206">
            <v>40419.999999999913</v>
          </cell>
          <cell r="L206">
            <v>0</v>
          </cell>
          <cell r="M206">
            <v>53690.000000000175</v>
          </cell>
          <cell r="N206">
            <v>0</v>
          </cell>
          <cell r="O206">
            <v>2860.0000000000055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9927.4011299435133</v>
          </cell>
          <cell r="AB206">
            <v>0</v>
          </cell>
          <cell r="AC206">
            <v>0</v>
          </cell>
          <cell r="AD206">
            <v>169609.07335907334</v>
          </cell>
          <cell r="AE206">
            <v>0</v>
          </cell>
          <cell r="AF206">
            <v>0</v>
          </cell>
          <cell r="AG206">
            <v>0</v>
          </cell>
          <cell r="AH206">
            <v>121300</v>
          </cell>
          <cell r="AI206">
            <v>0</v>
          </cell>
          <cell r="AJ206">
            <v>0</v>
          </cell>
          <cell r="AK206">
            <v>0</v>
          </cell>
          <cell r="AL206">
            <v>12480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2000974</v>
          </cell>
          <cell r="AV206">
            <v>276506.47448901692</v>
          </cell>
          <cell r="AW206">
            <v>133780</v>
          </cell>
          <cell r="AX206">
            <v>246816.86367613901</v>
          </cell>
          <cell r="AY206">
            <v>2411260.4744890169</v>
          </cell>
          <cell r="AZ206">
            <v>2398780.4744890169</v>
          </cell>
          <cell r="BA206">
            <v>4265</v>
          </cell>
          <cell r="BB206">
            <v>2652830</v>
          </cell>
          <cell r="BC206">
            <v>254049.52551098308</v>
          </cell>
          <cell r="BD206">
            <v>0</v>
          </cell>
          <cell r="BE206">
            <v>2665310</v>
          </cell>
          <cell r="BF206">
            <v>2665310</v>
          </cell>
          <cell r="BG206">
            <v>0</v>
          </cell>
          <cell r="BH206">
            <v>2665310</v>
          </cell>
          <cell r="BI206">
            <v>2531530</v>
          </cell>
          <cell r="BJ206">
            <v>2531530</v>
          </cell>
          <cell r="BK206">
            <v>4069.9839228295818</v>
          </cell>
          <cell r="BL206">
            <v>3985.2969502407705</v>
          </cell>
          <cell r="BM206">
            <v>2.1249852557083618E-2</v>
          </cell>
          <cell r="BN206">
            <v>0</v>
          </cell>
          <cell r="BO206">
            <v>0</v>
          </cell>
          <cell r="BP206">
            <v>2665310</v>
          </cell>
          <cell r="BQ206">
            <v>4265</v>
          </cell>
          <cell r="BR206" t="str">
            <v>Y</v>
          </cell>
          <cell r="BS206">
            <v>4285.0643086816717</v>
          </cell>
          <cell r="BT206">
            <v>2.024560857468094E-2</v>
          </cell>
          <cell r="BU206">
            <v>0</v>
          </cell>
          <cell r="BV206">
            <v>2665310</v>
          </cell>
          <cell r="BW206">
            <v>0</v>
          </cell>
          <cell r="BX206">
            <v>2665310</v>
          </cell>
          <cell r="BY206">
            <v>12480</v>
          </cell>
          <cell r="BZ206">
            <v>2652830</v>
          </cell>
        </row>
        <row r="207">
          <cell r="C207">
            <v>9252073</v>
          </cell>
          <cell r="D207" t="str">
            <v>St Nicholas CE Primary Academy</v>
          </cell>
          <cell r="E207">
            <v>192</v>
          </cell>
          <cell r="F207">
            <v>192</v>
          </cell>
          <cell r="G207">
            <v>0</v>
          </cell>
          <cell r="H207">
            <v>617664</v>
          </cell>
          <cell r="I207">
            <v>0</v>
          </cell>
          <cell r="J207">
            <v>0</v>
          </cell>
          <cell r="K207">
            <v>25849.999999999967</v>
          </cell>
          <cell r="L207">
            <v>0</v>
          </cell>
          <cell r="M207">
            <v>38940</v>
          </cell>
          <cell r="N207">
            <v>0</v>
          </cell>
          <cell r="O207">
            <v>9459.9999999999854</v>
          </cell>
          <cell r="P207">
            <v>24030.000000000018</v>
          </cell>
          <cell r="Q207">
            <v>1260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38063.157894736833</v>
          </cell>
          <cell r="AB207">
            <v>0</v>
          </cell>
          <cell r="AC207">
            <v>0</v>
          </cell>
          <cell r="AD207">
            <v>95717.647058823524</v>
          </cell>
          <cell r="AE207">
            <v>0</v>
          </cell>
          <cell r="AF207">
            <v>7844.0000000000591</v>
          </cell>
          <cell r="AG207">
            <v>0</v>
          </cell>
          <cell r="AH207">
            <v>121300</v>
          </cell>
          <cell r="AI207">
            <v>0</v>
          </cell>
          <cell r="AJ207">
            <v>0</v>
          </cell>
          <cell r="AK207">
            <v>0</v>
          </cell>
          <cell r="AL207">
            <v>4903.6000000000004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617664</v>
          </cell>
          <cell r="AV207">
            <v>241164.80495356038</v>
          </cell>
          <cell r="AW207">
            <v>126203.6</v>
          </cell>
          <cell r="AX207">
            <v>140254.55436235294</v>
          </cell>
          <cell r="AY207">
            <v>985032.40495356033</v>
          </cell>
          <cell r="AZ207">
            <v>980128.80495356035</v>
          </cell>
          <cell r="BA207">
            <v>4265</v>
          </cell>
          <cell r="BB207">
            <v>818880</v>
          </cell>
          <cell r="BC207">
            <v>0</v>
          </cell>
          <cell r="BD207">
            <v>0</v>
          </cell>
          <cell r="BE207">
            <v>985032.40495356033</v>
          </cell>
          <cell r="BF207">
            <v>985032.40495356044</v>
          </cell>
          <cell r="BG207">
            <v>0</v>
          </cell>
          <cell r="BH207">
            <v>823783.6</v>
          </cell>
          <cell r="BI207">
            <v>697580</v>
          </cell>
          <cell r="BJ207">
            <v>858828.80495356035</v>
          </cell>
          <cell r="BK207">
            <v>4473.0666924664602</v>
          </cell>
          <cell r="BL207">
            <v>4289.1255795121951</v>
          </cell>
          <cell r="BM207">
            <v>4.2885457547079966E-2</v>
          </cell>
          <cell r="BN207">
            <v>0</v>
          </cell>
          <cell r="BO207">
            <v>0</v>
          </cell>
          <cell r="BP207">
            <v>985032.40495356033</v>
          </cell>
          <cell r="BQ207">
            <v>5104.8375257997932</v>
          </cell>
          <cell r="BR207" t="str">
            <v>Y</v>
          </cell>
          <cell r="BS207">
            <v>5130.3771091331264</v>
          </cell>
          <cell r="BT207">
            <v>4.600113753025914E-2</v>
          </cell>
          <cell r="BU207">
            <v>0</v>
          </cell>
          <cell r="BV207">
            <v>985032.40495356033</v>
          </cell>
          <cell r="BW207">
            <v>0</v>
          </cell>
          <cell r="BX207">
            <v>985032.40495356033</v>
          </cell>
          <cell r="BY207">
            <v>4903.6000000000004</v>
          </cell>
          <cell r="BZ207">
            <v>980128.80495356035</v>
          </cell>
        </row>
        <row r="208">
          <cell r="C208">
            <v>9252074</v>
          </cell>
          <cell r="D208" t="str">
            <v>Branston Junior Academy</v>
          </cell>
          <cell r="E208">
            <v>155</v>
          </cell>
          <cell r="F208">
            <v>155</v>
          </cell>
          <cell r="G208">
            <v>0</v>
          </cell>
          <cell r="H208">
            <v>498635</v>
          </cell>
          <cell r="I208">
            <v>0</v>
          </cell>
          <cell r="J208">
            <v>0</v>
          </cell>
          <cell r="K208">
            <v>15040.000000000013</v>
          </cell>
          <cell r="L208">
            <v>0</v>
          </cell>
          <cell r="M208">
            <v>21830.000000000018</v>
          </cell>
          <cell r="N208">
            <v>0</v>
          </cell>
          <cell r="O208">
            <v>0</v>
          </cell>
          <cell r="P208">
            <v>809.9999999999992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1129.9999999999991</v>
          </cell>
          <cell r="AB208">
            <v>0</v>
          </cell>
          <cell r="AC208">
            <v>0</v>
          </cell>
          <cell r="AD208">
            <v>39301.951219512193</v>
          </cell>
          <cell r="AE208">
            <v>0</v>
          </cell>
          <cell r="AF208">
            <v>8047.5000000000682</v>
          </cell>
          <cell r="AG208">
            <v>0</v>
          </cell>
          <cell r="AH208">
            <v>121300</v>
          </cell>
          <cell r="AI208">
            <v>0</v>
          </cell>
          <cell r="AJ208">
            <v>0</v>
          </cell>
          <cell r="AK208">
            <v>0</v>
          </cell>
          <cell r="AL208">
            <v>3406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498635</v>
          </cell>
          <cell r="AV208">
            <v>86159.451219512295</v>
          </cell>
          <cell r="AW208">
            <v>124706</v>
          </cell>
          <cell r="AX208">
            <v>69586.710224390248</v>
          </cell>
          <cell r="AY208">
            <v>709500.45121951227</v>
          </cell>
          <cell r="AZ208">
            <v>706094.45121951227</v>
          </cell>
          <cell r="BA208">
            <v>4265</v>
          </cell>
          <cell r="BB208">
            <v>661075</v>
          </cell>
          <cell r="BC208">
            <v>0</v>
          </cell>
          <cell r="BD208">
            <v>0</v>
          </cell>
          <cell r="BE208">
            <v>709500.45121951227</v>
          </cell>
          <cell r="BF208">
            <v>709500.45121951227</v>
          </cell>
          <cell r="BG208">
            <v>0</v>
          </cell>
          <cell r="BH208">
            <v>664481</v>
          </cell>
          <cell r="BI208">
            <v>539775</v>
          </cell>
          <cell r="BJ208">
            <v>584794.45121951227</v>
          </cell>
          <cell r="BK208">
            <v>3772.8674272226599</v>
          </cell>
          <cell r="BL208">
            <v>3638.742077622378</v>
          </cell>
          <cell r="BM208">
            <v>3.68603618335933E-2</v>
          </cell>
          <cell r="BN208">
            <v>0</v>
          </cell>
          <cell r="BO208">
            <v>0</v>
          </cell>
          <cell r="BP208">
            <v>709500.45121951227</v>
          </cell>
          <cell r="BQ208">
            <v>4555.4480723839497</v>
          </cell>
          <cell r="BR208" t="str">
            <v>Y</v>
          </cell>
          <cell r="BS208">
            <v>4577.4222659323368</v>
          </cell>
          <cell r="BT208">
            <v>1.4766799885794102E-2</v>
          </cell>
          <cell r="BU208">
            <v>0</v>
          </cell>
          <cell r="BV208">
            <v>709500.45121951227</v>
          </cell>
          <cell r="BW208">
            <v>0</v>
          </cell>
          <cell r="BX208">
            <v>709500.45121951227</v>
          </cell>
          <cell r="BY208">
            <v>3406</v>
          </cell>
          <cell r="BZ208">
            <v>706094.45121951227</v>
          </cell>
        </row>
        <row r="209">
          <cell r="C209">
            <v>9252075</v>
          </cell>
          <cell r="D209" t="str">
            <v>Heighington Millfield Primary Academy</v>
          </cell>
          <cell r="E209">
            <v>271</v>
          </cell>
          <cell r="F209">
            <v>271</v>
          </cell>
          <cell r="G209">
            <v>0</v>
          </cell>
          <cell r="H209">
            <v>871807</v>
          </cell>
          <cell r="I209">
            <v>0</v>
          </cell>
          <cell r="J209">
            <v>0</v>
          </cell>
          <cell r="K209">
            <v>13629.999999999987</v>
          </cell>
          <cell r="L209">
            <v>0</v>
          </cell>
          <cell r="M209">
            <v>18289.999999999982</v>
          </cell>
          <cell r="N209">
            <v>0</v>
          </cell>
          <cell r="O209">
            <v>0</v>
          </cell>
          <cell r="P209">
            <v>269.99999999999972</v>
          </cell>
          <cell r="Q209">
            <v>0</v>
          </cell>
          <cell r="R209">
            <v>920.00000000000023</v>
          </cell>
          <cell r="S209">
            <v>980.00000000000023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640.6485355648532</v>
          </cell>
          <cell r="AB209">
            <v>0</v>
          </cell>
          <cell r="AC209">
            <v>0</v>
          </cell>
          <cell r="AD209">
            <v>53257.391304347824</v>
          </cell>
          <cell r="AE209">
            <v>0</v>
          </cell>
          <cell r="AF209">
            <v>0</v>
          </cell>
          <cell r="AG209">
            <v>0</v>
          </cell>
          <cell r="AH209">
            <v>121300</v>
          </cell>
          <cell r="AI209">
            <v>0</v>
          </cell>
          <cell r="AJ209">
            <v>0</v>
          </cell>
          <cell r="AK209">
            <v>0</v>
          </cell>
          <cell r="AL209">
            <v>5460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871807</v>
          </cell>
          <cell r="AV209">
            <v>87988.039839912642</v>
          </cell>
          <cell r="AW209">
            <v>126760</v>
          </cell>
          <cell r="AX209">
            <v>98291.097892173901</v>
          </cell>
          <cell r="AY209">
            <v>1086555.0398399127</v>
          </cell>
          <cell r="AZ209">
            <v>1081095.0398399127</v>
          </cell>
          <cell r="BA209">
            <v>4265</v>
          </cell>
          <cell r="BB209">
            <v>1155815</v>
          </cell>
          <cell r="BC209">
            <v>74719.960160087328</v>
          </cell>
          <cell r="BD209">
            <v>0</v>
          </cell>
          <cell r="BE209">
            <v>1161275</v>
          </cell>
          <cell r="BF209">
            <v>1161275</v>
          </cell>
          <cell r="BG209">
            <v>0</v>
          </cell>
          <cell r="BH209">
            <v>1161275</v>
          </cell>
          <cell r="BI209">
            <v>1034515</v>
          </cell>
          <cell r="BJ209">
            <v>1034515</v>
          </cell>
          <cell r="BK209">
            <v>3817.39852398524</v>
          </cell>
          <cell r="BL209">
            <v>3740.5072463768115</v>
          </cell>
          <cell r="BM209">
            <v>2.0556377128505263E-2</v>
          </cell>
          <cell r="BN209">
            <v>0</v>
          </cell>
          <cell r="BO209">
            <v>0</v>
          </cell>
          <cell r="BP209">
            <v>1161275</v>
          </cell>
          <cell r="BQ209">
            <v>4265</v>
          </cell>
          <cell r="BR209" t="str">
            <v>Y</v>
          </cell>
          <cell r="BS209">
            <v>4285.1476014760146</v>
          </cell>
          <cell r="BT209">
            <v>2.0326050354038339E-2</v>
          </cell>
          <cell r="BU209">
            <v>0</v>
          </cell>
          <cell r="BV209">
            <v>1161275</v>
          </cell>
          <cell r="BW209">
            <v>0</v>
          </cell>
          <cell r="BX209">
            <v>1161275</v>
          </cell>
          <cell r="BY209">
            <v>5460</v>
          </cell>
          <cell r="BZ209">
            <v>1155815</v>
          </cell>
        </row>
        <row r="210">
          <cell r="C210">
            <v>9252077</v>
          </cell>
          <cell r="D210" t="str">
            <v>Spalding Parish Church of England Day School</v>
          </cell>
          <cell r="E210">
            <v>565</v>
          </cell>
          <cell r="F210">
            <v>565</v>
          </cell>
          <cell r="G210">
            <v>0</v>
          </cell>
          <cell r="H210">
            <v>1817605</v>
          </cell>
          <cell r="I210">
            <v>0</v>
          </cell>
          <cell r="J210">
            <v>0</v>
          </cell>
          <cell r="K210">
            <v>63449.999999999956</v>
          </cell>
          <cell r="L210">
            <v>0</v>
          </cell>
          <cell r="M210">
            <v>83780.000000000131</v>
          </cell>
          <cell r="N210">
            <v>0</v>
          </cell>
          <cell r="O210">
            <v>42755.673758865276</v>
          </cell>
          <cell r="P210">
            <v>14335.372340425538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72104.209445585104</v>
          </cell>
          <cell r="AB210">
            <v>0</v>
          </cell>
          <cell r="AC210">
            <v>0</v>
          </cell>
          <cell r="AD210">
            <v>177267.15575620765</v>
          </cell>
          <cell r="AE210">
            <v>0</v>
          </cell>
          <cell r="AF210">
            <v>11192.499999999987</v>
          </cell>
          <cell r="AG210">
            <v>0</v>
          </cell>
          <cell r="AH210">
            <v>121300</v>
          </cell>
          <cell r="AI210">
            <v>0</v>
          </cell>
          <cell r="AJ210">
            <v>0</v>
          </cell>
          <cell r="AK210">
            <v>0</v>
          </cell>
          <cell r="AL210">
            <v>9828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1817605</v>
          </cell>
          <cell r="AV210">
            <v>464884.91130108363</v>
          </cell>
          <cell r="AW210">
            <v>131128</v>
          </cell>
          <cell r="AX210">
            <v>284079.37584650592</v>
          </cell>
          <cell r="AY210">
            <v>2413617.9113010839</v>
          </cell>
          <cell r="AZ210">
            <v>2403789.9113010839</v>
          </cell>
          <cell r="BA210">
            <v>4265</v>
          </cell>
          <cell r="BB210">
            <v>2409725</v>
          </cell>
          <cell r="BC210">
            <v>5935.0886989161372</v>
          </cell>
          <cell r="BD210">
            <v>0</v>
          </cell>
          <cell r="BE210">
            <v>2419553</v>
          </cell>
          <cell r="BF210">
            <v>2419553</v>
          </cell>
          <cell r="BG210">
            <v>0</v>
          </cell>
          <cell r="BH210">
            <v>2419553</v>
          </cell>
          <cell r="BI210">
            <v>2288425</v>
          </cell>
          <cell r="BJ210">
            <v>2288425</v>
          </cell>
          <cell r="BK210">
            <v>4050.3097345132742</v>
          </cell>
          <cell r="BL210">
            <v>3947.6245210727971</v>
          </cell>
          <cell r="BM210">
            <v>2.6011899787412314E-2</v>
          </cell>
          <cell r="BN210">
            <v>0</v>
          </cell>
          <cell r="BO210">
            <v>0</v>
          </cell>
          <cell r="BP210">
            <v>2419553</v>
          </cell>
          <cell r="BQ210">
            <v>4265</v>
          </cell>
          <cell r="BR210" t="str">
            <v>Y</v>
          </cell>
          <cell r="BS210">
            <v>4282.394690265487</v>
          </cell>
          <cell r="BT210">
            <v>1.990248523971494E-2</v>
          </cell>
          <cell r="BU210">
            <v>0</v>
          </cell>
          <cell r="BV210">
            <v>2419553</v>
          </cell>
          <cell r="BW210">
            <v>0</v>
          </cell>
          <cell r="BX210">
            <v>2419553</v>
          </cell>
          <cell r="BY210">
            <v>9828</v>
          </cell>
          <cell r="BZ210">
            <v>2409725</v>
          </cell>
        </row>
        <row r="211">
          <cell r="C211">
            <v>9252078</v>
          </cell>
          <cell r="D211" t="str">
            <v>Ermine Primary Academy</v>
          </cell>
          <cell r="E211">
            <v>379</v>
          </cell>
          <cell r="F211">
            <v>379</v>
          </cell>
          <cell r="G211">
            <v>0</v>
          </cell>
          <cell r="H211">
            <v>1219243</v>
          </cell>
          <cell r="I211">
            <v>0</v>
          </cell>
          <cell r="J211">
            <v>0</v>
          </cell>
          <cell r="K211">
            <v>86010.000000000015</v>
          </cell>
          <cell r="L211">
            <v>0</v>
          </cell>
          <cell r="M211">
            <v>113280.00000000009</v>
          </cell>
          <cell r="N211">
            <v>0</v>
          </cell>
          <cell r="O211">
            <v>0</v>
          </cell>
          <cell r="P211">
            <v>5129.9999999999973</v>
          </cell>
          <cell r="Q211">
            <v>34019.999999999949</v>
          </cell>
          <cell r="R211">
            <v>21159.999999999978</v>
          </cell>
          <cell r="S211">
            <v>102409.99999999994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13017.325227963525</v>
          </cell>
          <cell r="AB211">
            <v>0</v>
          </cell>
          <cell r="AC211">
            <v>0</v>
          </cell>
          <cell r="AD211">
            <v>169948.41269841269</v>
          </cell>
          <cell r="AE211">
            <v>0</v>
          </cell>
          <cell r="AF211">
            <v>4865.4999999999918</v>
          </cell>
          <cell r="AG211">
            <v>0</v>
          </cell>
          <cell r="AH211">
            <v>121300</v>
          </cell>
          <cell r="AI211">
            <v>0</v>
          </cell>
          <cell r="AJ211">
            <v>0</v>
          </cell>
          <cell r="AK211">
            <v>0</v>
          </cell>
          <cell r="AL211">
            <v>7696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1219243</v>
          </cell>
          <cell r="AV211">
            <v>549841.23792637617</v>
          </cell>
          <cell r="AW211">
            <v>128996</v>
          </cell>
          <cell r="AX211">
            <v>321171.58818857139</v>
          </cell>
          <cell r="AY211">
            <v>1898080.2379263761</v>
          </cell>
          <cell r="AZ211">
            <v>1890384.2379263761</v>
          </cell>
          <cell r="BA211">
            <v>4265</v>
          </cell>
          <cell r="BB211">
            <v>1616435</v>
          </cell>
          <cell r="BC211">
            <v>0</v>
          </cell>
          <cell r="BD211">
            <v>0</v>
          </cell>
          <cell r="BE211">
            <v>1898080.2379263761</v>
          </cell>
          <cell r="BF211">
            <v>1898080.2379263763</v>
          </cell>
          <cell r="BG211">
            <v>0</v>
          </cell>
          <cell r="BH211">
            <v>1624131</v>
          </cell>
          <cell r="BI211">
            <v>1495135</v>
          </cell>
          <cell r="BJ211">
            <v>1769084.2379263761</v>
          </cell>
          <cell r="BK211">
            <v>4667.7684378004642</v>
          </cell>
          <cell r="BL211">
            <v>4446.2421376884422</v>
          </cell>
          <cell r="BM211">
            <v>4.9823264962171258E-2</v>
          </cell>
          <cell r="BN211">
            <v>0</v>
          </cell>
          <cell r="BO211">
            <v>0</v>
          </cell>
          <cell r="BP211">
            <v>1898080.2379263761</v>
          </cell>
          <cell r="BQ211">
            <v>4987.8212082490136</v>
          </cell>
          <cell r="BR211" t="str">
            <v>Y</v>
          </cell>
          <cell r="BS211">
            <v>5008.127276850596</v>
          </cell>
          <cell r="BT211">
            <v>4.9844236228955285E-2</v>
          </cell>
          <cell r="BU211">
            <v>0</v>
          </cell>
          <cell r="BV211">
            <v>1898080.2379263761</v>
          </cell>
          <cell r="BW211">
            <v>0</v>
          </cell>
          <cell r="BX211">
            <v>1898080.2379263761</v>
          </cell>
          <cell r="BY211">
            <v>7696</v>
          </cell>
          <cell r="BZ211">
            <v>1890384.2379263761</v>
          </cell>
        </row>
        <row r="212">
          <cell r="C212">
            <v>9252079</v>
          </cell>
          <cell r="D212" t="str">
            <v>Linchfield Academy</v>
          </cell>
          <cell r="E212">
            <v>339</v>
          </cell>
          <cell r="F212">
            <v>339</v>
          </cell>
          <cell r="G212">
            <v>0</v>
          </cell>
          <cell r="H212">
            <v>1090563</v>
          </cell>
          <cell r="I212">
            <v>0</v>
          </cell>
          <cell r="J212">
            <v>0</v>
          </cell>
          <cell r="K212">
            <v>26790.000000000004</v>
          </cell>
          <cell r="L212">
            <v>0</v>
          </cell>
          <cell r="M212">
            <v>36579.999999999971</v>
          </cell>
          <cell r="N212">
            <v>0</v>
          </cell>
          <cell r="O212">
            <v>5500.0000000000009</v>
          </cell>
          <cell r="P212">
            <v>539.99999999999977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1298.5423728813553</v>
          </cell>
          <cell r="AB212">
            <v>0</v>
          </cell>
          <cell r="AC212">
            <v>0</v>
          </cell>
          <cell r="AD212">
            <v>138830.73825503356</v>
          </cell>
          <cell r="AE212">
            <v>0</v>
          </cell>
          <cell r="AF212">
            <v>0</v>
          </cell>
          <cell r="AG212">
            <v>0</v>
          </cell>
          <cell r="AH212">
            <v>121300</v>
          </cell>
          <cell r="AI212">
            <v>0</v>
          </cell>
          <cell r="AJ212">
            <v>0</v>
          </cell>
          <cell r="AK212">
            <v>0</v>
          </cell>
          <cell r="AL212">
            <v>8243.2000000000007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1090563</v>
          </cell>
          <cell r="AV212">
            <v>209539.28062791488</v>
          </cell>
          <cell r="AW212">
            <v>129543.2</v>
          </cell>
          <cell r="AX212">
            <v>176667.18540832214</v>
          </cell>
          <cell r="AY212">
            <v>1429645.4806279149</v>
          </cell>
          <cell r="AZ212">
            <v>1421402.2806279149</v>
          </cell>
          <cell r="BA212">
            <v>4265</v>
          </cell>
          <cell r="BB212">
            <v>1445835</v>
          </cell>
          <cell r="BC212">
            <v>24432.719372085063</v>
          </cell>
          <cell r="BD212">
            <v>0</v>
          </cell>
          <cell r="BE212">
            <v>1454078.2</v>
          </cell>
          <cell r="BF212">
            <v>1454078.2</v>
          </cell>
          <cell r="BG212">
            <v>0</v>
          </cell>
          <cell r="BH212">
            <v>1454078.2</v>
          </cell>
          <cell r="BI212">
            <v>1324535</v>
          </cell>
          <cell r="BJ212">
            <v>1324535</v>
          </cell>
          <cell r="BK212">
            <v>3907.1828908554571</v>
          </cell>
          <cell r="BL212">
            <v>3818.9880952380954</v>
          </cell>
          <cell r="BM212">
            <v>2.309376028883986E-2</v>
          </cell>
          <cell r="BN212">
            <v>0</v>
          </cell>
          <cell r="BO212">
            <v>0</v>
          </cell>
          <cell r="BP212">
            <v>1454078.2</v>
          </cell>
          <cell r="BQ212">
            <v>4265</v>
          </cell>
          <cell r="BR212" t="str">
            <v>Y</v>
          </cell>
          <cell r="BS212">
            <v>4289.3162241887903</v>
          </cell>
          <cell r="BT212">
            <v>2.0164637578991895E-2</v>
          </cell>
          <cell r="BU212">
            <v>0</v>
          </cell>
          <cell r="BV212">
            <v>1454078.2</v>
          </cell>
          <cell r="BW212">
            <v>0</v>
          </cell>
          <cell r="BX212">
            <v>1454078.2</v>
          </cell>
          <cell r="BY212">
            <v>8243.2000000000007</v>
          </cell>
          <cell r="BZ212">
            <v>1445835</v>
          </cell>
        </row>
        <row r="213">
          <cell r="C213">
            <v>9252080</v>
          </cell>
          <cell r="D213" t="str">
            <v>St Paul's Community Primary and Nursery School, Spalding</v>
          </cell>
          <cell r="E213">
            <v>173</v>
          </cell>
          <cell r="F213">
            <v>173</v>
          </cell>
          <cell r="G213">
            <v>0</v>
          </cell>
          <cell r="H213">
            <v>556541</v>
          </cell>
          <cell r="I213">
            <v>0</v>
          </cell>
          <cell r="J213">
            <v>0</v>
          </cell>
          <cell r="K213">
            <v>30549.999999999985</v>
          </cell>
          <cell r="L213">
            <v>0</v>
          </cell>
          <cell r="M213">
            <v>38939.999999999956</v>
          </cell>
          <cell r="N213">
            <v>0</v>
          </cell>
          <cell r="O213">
            <v>12759.999999999985</v>
          </cell>
          <cell r="P213">
            <v>21869.999999999996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22919.517241379348</v>
          </cell>
          <cell r="AB213">
            <v>0</v>
          </cell>
          <cell r="AC213">
            <v>0</v>
          </cell>
          <cell r="AD213">
            <v>63647.906976744191</v>
          </cell>
          <cell r="AE213">
            <v>0</v>
          </cell>
          <cell r="AF213">
            <v>11673.500000000047</v>
          </cell>
          <cell r="AG213">
            <v>0</v>
          </cell>
          <cell r="AH213">
            <v>121300</v>
          </cell>
          <cell r="AI213">
            <v>0</v>
          </cell>
          <cell r="AJ213">
            <v>0</v>
          </cell>
          <cell r="AK213">
            <v>0</v>
          </cell>
          <cell r="AL213">
            <v>3379.2000000000007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556541</v>
          </cell>
          <cell r="AV213">
            <v>202360.92421812352</v>
          </cell>
          <cell r="AW213">
            <v>124679.2</v>
          </cell>
          <cell r="AX213">
            <v>115208.11116651162</v>
          </cell>
          <cell r="AY213">
            <v>883581.1242181235</v>
          </cell>
          <cell r="AZ213">
            <v>880201.92421812355</v>
          </cell>
          <cell r="BA213">
            <v>4265</v>
          </cell>
          <cell r="BB213">
            <v>737845</v>
          </cell>
          <cell r="BC213">
            <v>0</v>
          </cell>
          <cell r="BD213">
            <v>0</v>
          </cell>
          <cell r="BE213">
            <v>883581.1242181235</v>
          </cell>
          <cell r="BF213">
            <v>883581.1242181235</v>
          </cell>
          <cell r="BG213">
            <v>0</v>
          </cell>
          <cell r="BH213">
            <v>741224.2</v>
          </cell>
          <cell r="BI213">
            <v>616545</v>
          </cell>
          <cell r="BJ213">
            <v>758901.92421812355</v>
          </cell>
          <cell r="BK213">
            <v>4386.7163249602518</v>
          </cell>
          <cell r="BL213">
            <v>4162.7744396739135</v>
          </cell>
          <cell r="BM213">
            <v>5.3796305452447353E-2</v>
          </cell>
          <cell r="BN213">
            <v>0</v>
          </cell>
          <cell r="BO213">
            <v>0</v>
          </cell>
          <cell r="BP213">
            <v>883581.1242181235</v>
          </cell>
          <cell r="BQ213">
            <v>5087.8723943244131</v>
          </cell>
          <cell r="BR213" t="str">
            <v>Y</v>
          </cell>
          <cell r="BS213">
            <v>5107.405342301292</v>
          </cell>
          <cell r="BT213">
            <v>7.0581305391362426E-2</v>
          </cell>
          <cell r="BU213">
            <v>0</v>
          </cell>
          <cell r="BV213">
            <v>883581.1242181235</v>
          </cell>
          <cell r="BW213">
            <v>0</v>
          </cell>
          <cell r="BX213">
            <v>883581.1242181235</v>
          </cell>
          <cell r="BY213">
            <v>-9444.6</v>
          </cell>
          <cell r="BZ213">
            <v>893025.72421812348</v>
          </cell>
        </row>
        <row r="214">
          <cell r="C214">
            <v>9252086</v>
          </cell>
          <cell r="D214" t="str">
            <v>Surfleet Primary School</v>
          </cell>
          <cell r="E214">
            <v>73</v>
          </cell>
          <cell r="F214">
            <v>73</v>
          </cell>
          <cell r="G214">
            <v>0</v>
          </cell>
          <cell r="H214">
            <v>234841</v>
          </cell>
          <cell r="I214">
            <v>0</v>
          </cell>
          <cell r="J214">
            <v>0</v>
          </cell>
          <cell r="K214">
            <v>13159.999999999984</v>
          </cell>
          <cell r="L214">
            <v>0</v>
          </cell>
          <cell r="M214">
            <v>16519.999999999978</v>
          </cell>
          <cell r="N214">
            <v>0</v>
          </cell>
          <cell r="O214">
            <v>2860.0000000000014</v>
          </cell>
          <cell r="P214">
            <v>270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4374.4696969696943</v>
          </cell>
          <cell r="AB214">
            <v>0</v>
          </cell>
          <cell r="AC214">
            <v>0</v>
          </cell>
          <cell r="AD214">
            <v>24996.969696969696</v>
          </cell>
          <cell r="AE214">
            <v>0</v>
          </cell>
          <cell r="AF214">
            <v>0</v>
          </cell>
          <cell r="AG214">
            <v>0</v>
          </cell>
          <cell r="AH214">
            <v>121300</v>
          </cell>
          <cell r="AI214">
            <v>55000</v>
          </cell>
          <cell r="AJ214">
            <v>0</v>
          </cell>
          <cell r="AK214">
            <v>0</v>
          </cell>
          <cell r="AL214">
            <v>7734.5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234841</v>
          </cell>
          <cell r="AV214">
            <v>62181.439393939356</v>
          </cell>
          <cell r="AW214">
            <v>184034.5</v>
          </cell>
          <cell r="AX214">
            <v>46576.137665454531</v>
          </cell>
          <cell r="AY214">
            <v>481056.93939393933</v>
          </cell>
          <cell r="AZ214">
            <v>473322.43939393933</v>
          </cell>
          <cell r="BA214">
            <v>4265</v>
          </cell>
          <cell r="BB214">
            <v>311345</v>
          </cell>
          <cell r="BC214">
            <v>0</v>
          </cell>
          <cell r="BD214">
            <v>0</v>
          </cell>
          <cell r="BE214">
            <v>481056.93939393933</v>
          </cell>
          <cell r="BF214">
            <v>481056.93939393933</v>
          </cell>
          <cell r="BG214">
            <v>0</v>
          </cell>
          <cell r="BH214">
            <v>319079.5</v>
          </cell>
          <cell r="BI214">
            <v>135045</v>
          </cell>
          <cell r="BJ214">
            <v>297022.43939393933</v>
          </cell>
          <cell r="BK214">
            <v>4068.8005396430044</v>
          </cell>
          <cell r="BL214">
            <v>3169.0852486842105</v>
          </cell>
          <cell r="BM214">
            <v>0.283903783065587</v>
          </cell>
          <cell r="BN214">
            <v>0</v>
          </cell>
          <cell r="BO214">
            <v>0</v>
          </cell>
          <cell r="BP214">
            <v>481056.93939393933</v>
          </cell>
          <cell r="BQ214">
            <v>6483.8690327936893</v>
          </cell>
          <cell r="BR214" t="str">
            <v>Y</v>
          </cell>
          <cell r="BS214">
            <v>6589.8210875882105</v>
          </cell>
          <cell r="BT214">
            <v>0.17873407516855866</v>
          </cell>
          <cell r="BU214">
            <v>0</v>
          </cell>
          <cell r="BV214">
            <v>481056.93939393933</v>
          </cell>
          <cell r="BW214">
            <v>0</v>
          </cell>
          <cell r="BX214">
            <v>481056.93939393933</v>
          </cell>
          <cell r="BY214">
            <v>7734.5</v>
          </cell>
          <cell r="BZ214">
            <v>473322.43939393933</v>
          </cell>
        </row>
        <row r="215">
          <cell r="C215">
            <v>9252088</v>
          </cell>
          <cell r="D215" t="str">
            <v>Gedney Church End Primary Academy</v>
          </cell>
          <cell r="E215">
            <v>77</v>
          </cell>
          <cell r="F215">
            <v>77</v>
          </cell>
          <cell r="G215">
            <v>0</v>
          </cell>
          <cell r="H215">
            <v>247709</v>
          </cell>
          <cell r="I215">
            <v>0</v>
          </cell>
          <cell r="J215">
            <v>0</v>
          </cell>
          <cell r="K215">
            <v>15040.000000000016</v>
          </cell>
          <cell r="L215">
            <v>0</v>
          </cell>
          <cell r="M215">
            <v>20060.000000000022</v>
          </cell>
          <cell r="N215">
            <v>0</v>
          </cell>
          <cell r="O215">
            <v>10119.999999999995</v>
          </cell>
          <cell r="P215">
            <v>0</v>
          </cell>
          <cell r="Q215">
            <v>0</v>
          </cell>
          <cell r="R215">
            <v>2299.9999999999986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29395.27027027027</v>
          </cell>
          <cell r="AE215">
            <v>0</v>
          </cell>
          <cell r="AF215">
            <v>4051.5000000000091</v>
          </cell>
          <cell r="AG215">
            <v>0</v>
          </cell>
          <cell r="AH215">
            <v>121300</v>
          </cell>
          <cell r="AI215">
            <v>24457.009345794373</v>
          </cell>
          <cell r="AJ215">
            <v>0</v>
          </cell>
          <cell r="AK215">
            <v>0</v>
          </cell>
          <cell r="AL215">
            <v>5863.25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247709</v>
          </cell>
          <cell r="AV215">
            <v>80966.77027027031</v>
          </cell>
          <cell r="AW215">
            <v>151620.25934579439</v>
          </cell>
          <cell r="AX215">
            <v>56812.79183945946</v>
          </cell>
          <cell r="AY215">
            <v>480296.02961606468</v>
          </cell>
          <cell r="AZ215">
            <v>474432.77961606468</v>
          </cell>
          <cell r="BA215">
            <v>4265</v>
          </cell>
          <cell r="BB215">
            <v>328405</v>
          </cell>
          <cell r="BC215">
            <v>0</v>
          </cell>
          <cell r="BD215">
            <v>0</v>
          </cell>
          <cell r="BE215">
            <v>480296.02961606468</v>
          </cell>
          <cell r="BF215">
            <v>480296.02961606468</v>
          </cell>
          <cell r="BG215">
            <v>0</v>
          </cell>
          <cell r="BH215">
            <v>334268.25</v>
          </cell>
          <cell r="BI215">
            <v>182647.99065420561</v>
          </cell>
          <cell r="BJ215">
            <v>328675.7702702703</v>
          </cell>
          <cell r="BK215">
            <v>4268.5164970164969</v>
          </cell>
          <cell r="BL215">
            <v>3687.9588044836155</v>
          </cell>
          <cell r="BM215">
            <v>0.15741978783143445</v>
          </cell>
          <cell r="BN215">
            <v>0</v>
          </cell>
          <cell r="BO215">
            <v>0</v>
          </cell>
          <cell r="BP215">
            <v>480296.02961606468</v>
          </cell>
          <cell r="BQ215">
            <v>6161.4646703385024</v>
          </cell>
          <cell r="BR215" t="str">
            <v>Y</v>
          </cell>
          <cell r="BS215">
            <v>6237.6107742346067</v>
          </cell>
          <cell r="BT215">
            <v>0.11242828666032012</v>
          </cell>
          <cell r="BU215">
            <v>0</v>
          </cell>
          <cell r="BV215">
            <v>480296.02961606468</v>
          </cell>
          <cell r="BW215">
            <v>0</v>
          </cell>
          <cell r="BX215">
            <v>480296.02961606468</v>
          </cell>
          <cell r="BY215">
            <v>5863.25</v>
          </cell>
          <cell r="BZ215">
            <v>474432.77961606468</v>
          </cell>
        </row>
        <row r="216">
          <cell r="C216">
            <v>9252093</v>
          </cell>
          <cell r="D216" t="str">
            <v>Holbeach Primary Academy</v>
          </cell>
          <cell r="E216">
            <v>311</v>
          </cell>
          <cell r="F216">
            <v>311</v>
          </cell>
          <cell r="G216">
            <v>0</v>
          </cell>
          <cell r="H216">
            <v>1000487</v>
          </cell>
          <cell r="I216">
            <v>0</v>
          </cell>
          <cell r="J216">
            <v>0</v>
          </cell>
          <cell r="K216">
            <v>39949.999999999949</v>
          </cell>
          <cell r="L216">
            <v>0</v>
          </cell>
          <cell r="M216">
            <v>54870.000000000073</v>
          </cell>
          <cell r="N216">
            <v>0</v>
          </cell>
          <cell r="O216">
            <v>4634.9032258064535</v>
          </cell>
          <cell r="P216">
            <v>18148.354838709722</v>
          </cell>
          <cell r="Q216">
            <v>421.35483870967704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8555.4119850187217</v>
          </cell>
          <cell r="AB216">
            <v>0</v>
          </cell>
          <cell r="AC216">
            <v>0</v>
          </cell>
          <cell r="AD216">
            <v>118966.57587548638</v>
          </cell>
          <cell r="AE216">
            <v>0</v>
          </cell>
          <cell r="AF216">
            <v>7714.4999999999945</v>
          </cell>
          <cell r="AG216">
            <v>0</v>
          </cell>
          <cell r="AH216">
            <v>121300</v>
          </cell>
          <cell r="AI216">
            <v>0</v>
          </cell>
          <cell r="AJ216">
            <v>0</v>
          </cell>
          <cell r="AK216">
            <v>0</v>
          </cell>
          <cell r="AL216">
            <v>4680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1000487</v>
          </cell>
          <cell r="AV216">
            <v>253261.100763731</v>
          </cell>
          <cell r="AW216">
            <v>125980</v>
          </cell>
          <cell r="AX216">
            <v>173329.36018848757</v>
          </cell>
          <cell r="AY216">
            <v>1379728.1007637309</v>
          </cell>
          <cell r="AZ216">
            <v>1375048.1007637309</v>
          </cell>
          <cell r="BA216">
            <v>4265</v>
          </cell>
          <cell r="BB216">
            <v>1326415</v>
          </cell>
          <cell r="BC216">
            <v>0</v>
          </cell>
          <cell r="BD216">
            <v>0</v>
          </cell>
          <cell r="BE216">
            <v>1379728.1007637309</v>
          </cell>
          <cell r="BF216">
            <v>1379728.1007637312</v>
          </cell>
          <cell r="BG216">
            <v>0</v>
          </cell>
          <cell r="BH216">
            <v>1331095</v>
          </cell>
          <cell r="BI216">
            <v>1205115</v>
          </cell>
          <cell r="BJ216">
            <v>1253748.1007637309</v>
          </cell>
          <cell r="BK216">
            <v>4031.34437544608</v>
          </cell>
          <cell r="BL216">
            <v>3773.0495417508419</v>
          </cell>
          <cell r="BM216">
            <v>6.8457843141751934E-2</v>
          </cell>
          <cell r="BN216">
            <v>0</v>
          </cell>
          <cell r="BO216">
            <v>0</v>
          </cell>
          <cell r="BP216">
            <v>1379728.1007637309</v>
          </cell>
          <cell r="BQ216">
            <v>4421.3765297869159</v>
          </cell>
          <cell r="BR216" t="str">
            <v>Y</v>
          </cell>
          <cell r="BS216">
            <v>4436.4247612981699</v>
          </cell>
          <cell r="BT216">
            <v>5.6990072414691229E-2</v>
          </cell>
          <cell r="BU216">
            <v>0</v>
          </cell>
          <cell r="BV216">
            <v>1379728.1007637309</v>
          </cell>
          <cell r="BW216">
            <v>0</v>
          </cell>
          <cell r="BX216">
            <v>1379728.1007637309</v>
          </cell>
          <cell r="BY216">
            <v>4680</v>
          </cell>
          <cell r="BZ216">
            <v>1375048.1007637309</v>
          </cell>
        </row>
        <row r="217">
          <cell r="C217">
            <v>9252095</v>
          </cell>
          <cell r="D217" t="str">
            <v>Long Sutton County Primary School</v>
          </cell>
          <cell r="E217">
            <v>412</v>
          </cell>
          <cell r="F217">
            <v>412</v>
          </cell>
          <cell r="G217">
            <v>0</v>
          </cell>
          <cell r="H217">
            <v>1325404</v>
          </cell>
          <cell r="I217">
            <v>0</v>
          </cell>
          <cell r="J217">
            <v>0</v>
          </cell>
          <cell r="K217">
            <v>36660.000000000087</v>
          </cell>
          <cell r="L217">
            <v>0</v>
          </cell>
          <cell r="M217">
            <v>54279.999999999898</v>
          </cell>
          <cell r="N217">
            <v>0</v>
          </cell>
          <cell r="O217">
            <v>28380.000000000011</v>
          </cell>
          <cell r="P217">
            <v>9719.9999999999982</v>
          </cell>
          <cell r="Q217">
            <v>0</v>
          </cell>
          <cell r="R217">
            <v>11960.000000000007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2615.5056179775333</v>
          </cell>
          <cell r="AB217">
            <v>0</v>
          </cell>
          <cell r="AC217">
            <v>0</v>
          </cell>
          <cell r="AD217">
            <v>148979.20000000001</v>
          </cell>
          <cell r="AE217">
            <v>0</v>
          </cell>
          <cell r="AF217">
            <v>0</v>
          </cell>
          <cell r="AG217">
            <v>0</v>
          </cell>
          <cell r="AH217">
            <v>121300</v>
          </cell>
          <cell r="AI217">
            <v>0</v>
          </cell>
          <cell r="AJ217">
            <v>0</v>
          </cell>
          <cell r="AK217">
            <v>0</v>
          </cell>
          <cell r="AL217">
            <v>9100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1325404</v>
          </cell>
          <cell r="AV217">
            <v>292594.70561797754</v>
          </cell>
          <cell r="AW217">
            <v>130400</v>
          </cell>
          <cell r="AX217">
            <v>226668.79152000003</v>
          </cell>
          <cell r="AY217">
            <v>1748398.7056179775</v>
          </cell>
          <cell r="AZ217">
            <v>1739298.7056179775</v>
          </cell>
          <cell r="BA217">
            <v>4265</v>
          </cell>
          <cell r="BB217">
            <v>1757180</v>
          </cell>
          <cell r="BC217">
            <v>17881.294382022461</v>
          </cell>
          <cell r="BD217">
            <v>0</v>
          </cell>
          <cell r="BE217">
            <v>1766280</v>
          </cell>
          <cell r="BF217">
            <v>1766280</v>
          </cell>
          <cell r="BG217">
            <v>0</v>
          </cell>
          <cell r="BH217">
            <v>1766280</v>
          </cell>
          <cell r="BI217">
            <v>1635880</v>
          </cell>
          <cell r="BJ217">
            <v>1635880</v>
          </cell>
          <cell r="BK217">
            <v>3970.5825242718447</v>
          </cell>
          <cell r="BL217">
            <v>3880.4938271604938</v>
          </cell>
          <cell r="BM217">
            <v>2.3215781579344064E-2</v>
          </cell>
          <cell r="BN217">
            <v>0</v>
          </cell>
          <cell r="BO217">
            <v>0</v>
          </cell>
          <cell r="BP217">
            <v>1766280</v>
          </cell>
          <cell r="BQ217">
            <v>4265</v>
          </cell>
          <cell r="BR217" t="str">
            <v>Y</v>
          </cell>
          <cell r="BS217">
            <v>4287.0873786407765</v>
          </cell>
          <cell r="BT217">
            <v>2.0135363307587806E-2</v>
          </cell>
          <cell r="BU217">
            <v>0</v>
          </cell>
          <cell r="BV217">
            <v>1766280</v>
          </cell>
          <cell r="BW217">
            <v>0</v>
          </cell>
          <cell r="BX217">
            <v>1766280</v>
          </cell>
          <cell r="BY217">
            <v>9100</v>
          </cell>
          <cell r="BZ217">
            <v>1757180</v>
          </cell>
        </row>
        <row r="218">
          <cell r="C218">
            <v>9252099</v>
          </cell>
          <cell r="D218" t="str">
            <v>West Grantham Church of England Primary Academy</v>
          </cell>
          <cell r="E218">
            <v>263</v>
          </cell>
          <cell r="F218">
            <v>263</v>
          </cell>
          <cell r="G218">
            <v>0</v>
          </cell>
          <cell r="H218">
            <v>846071</v>
          </cell>
          <cell r="I218">
            <v>0</v>
          </cell>
          <cell r="J218">
            <v>0</v>
          </cell>
          <cell r="K218">
            <v>78959.999999999971</v>
          </cell>
          <cell r="L218">
            <v>0</v>
          </cell>
          <cell r="M218">
            <v>104430.00000000003</v>
          </cell>
          <cell r="N218">
            <v>0</v>
          </cell>
          <cell r="O218">
            <v>5059.9999999999982</v>
          </cell>
          <cell r="P218">
            <v>4050.0000000000005</v>
          </cell>
          <cell r="Q218">
            <v>6720.0000000000018</v>
          </cell>
          <cell r="R218">
            <v>18860</v>
          </cell>
          <cell r="S218">
            <v>71050.000000000073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12646.382978723403</v>
          </cell>
          <cell r="AB218">
            <v>0</v>
          </cell>
          <cell r="AC218">
            <v>0</v>
          </cell>
          <cell r="AD218">
            <v>115916.4315352697</v>
          </cell>
          <cell r="AE218">
            <v>0</v>
          </cell>
          <cell r="AF218">
            <v>4902.6412213740487</v>
          </cell>
          <cell r="AG218">
            <v>0</v>
          </cell>
          <cell r="AH218">
            <v>121300</v>
          </cell>
          <cell r="AI218">
            <v>0</v>
          </cell>
          <cell r="AJ218">
            <v>0</v>
          </cell>
          <cell r="AK218">
            <v>0</v>
          </cell>
          <cell r="AL218">
            <v>8892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846071</v>
          </cell>
          <cell r="AV218">
            <v>422595.4557353672</v>
          </cell>
          <cell r="AW218">
            <v>130192</v>
          </cell>
          <cell r="AX218">
            <v>227104.2040229046</v>
          </cell>
          <cell r="AY218">
            <v>1398858.4557353673</v>
          </cell>
          <cell r="AZ218">
            <v>1389966.4557353673</v>
          </cell>
          <cell r="BA218">
            <v>4265</v>
          </cell>
          <cell r="BB218">
            <v>1121695</v>
          </cell>
          <cell r="BC218">
            <v>0</v>
          </cell>
          <cell r="BD218">
            <v>0</v>
          </cell>
          <cell r="BE218">
            <v>1398858.4557353673</v>
          </cell>
          <cell r="BF218">
            <v>1398858.455735367</v>
          </cell>
          <cell r="BG218">
            <v>0</v>
          </cell>
          <cell r="BH218">
            <v>1130587</v>
          </cell>
          <cell r="BI218">
            <v>1000395</v>
          </cell>
          <cell r="BJ218">
            <v>1268666.4557353673</v>
          </cell>
          <cell r="BK218">
            <v>4823.8268278911301</v>
          </cell>
          <cell r="BL218">
            <v>4669.0093287625423</v>
          </cell>
          <cell r="BM218">
            <v>3.3158532833692161E-2</v>
          </cell>
          <cell r="BN218">
            <v>0</v>
          </cell>
          <cell r="BO218">
            <v>0</v>
          </cell>
          <cell r="BP218">
            <v>1398858.4557353673</v>
          </cell>
          <cell r="BQ218">
            <v>5285.0435579291534</v>
          </cell>
          <cell r="BR218" t="str">
            <v>Y</v>
          </cell>
          <cell r="BS218">
            <v>5318.8534438607121</v>
          </cell>
          <cell r="BT218">
            <v>4.2006491348673514E-2</v>
          </cell>
          <cell r="BU218">
            <v>0</v>
          </cell>
          <cell r="BV218">
            <v>1398858.4557353673</v>
          </cell>
          <cell r="BW218">
            <v>0</v>
          </cell>
          <cell r="BX218">
            <v>1398858.4557353673</v>
          </cell>
          <cell r="BY218">
            <v>8892</v>
          </cell>
          <cell r="BZ218">
            <v>1389966.4557353673</v>
          </cell>
        </row>
        <row r="219">
          <cell r="C219">
            <v>9252105</v>
          </cell>
          <cell r="D219" t="str">
            <v>Lutton St Nicholas Primary Academy</v>
          </cell>
          <cell r="E219">
            <v>93</v>
          </cell>
          <cell r="F219">
            <v>93</v>
          </cell>
          <cell r="G219">
            <v>0</v>
          </cell>
          <cell r="H219">
            <v>299181</v>
          </cell>
          <cell r="I219">
            <v>0</v>
          </cell>
          <cell r="J219">
            <v>0</v>
          </cell>
          <cell r="K219">
            <v>8929.9999999999909</v>
          </cell>
          <cell r="L219">
            <v>0</v>
          </cell>
          <cell r="M219">
            <v>12389.999999999987</v>
          </cell>
          <cell r="N219">
            <v>0</v>
          </cell>
          <cell r="O219">
            <v>8359.9999999999927</v>
          </cell>
          <cell r="P219">
            <v>1350.0000000000011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633.07228915662461</v>
          </cell>
          <cell r="AB219">
            <v>0</v>
          </cell>
          <cell r="AC219">
            <v>0</v>
          </cell>
          <cell r="AD219">
            <v>41010.731707317078</v>
          </cell>
          <cell r="AE219">
            <v>0</v>
          </cell>
          <cell r="AF219">
            <v>0</v>
          </cell>
          <cell r="AG219">
            <v>0</v>
          </cell>
          <cell r="AH219">
            <v>121300</v>
          </cell>
          <cell r="AI219">
            <v>0</v>
          </cell>
          <cell r="AJ219">
            <v>0</v>
          </cell>
          <cell r="AK219">
            <v>0</v>
          </cell>
          <cell r="AL219">
            <v>7734.5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299181</v>
          </cell>
          <cell r="AV219">
            <v>72673.803996473667</v>
          </cell>
          <cell r="AW219">
            <v>129034.5</v>
          </cell>
          <cell r="AX219">
            <v>63872.652554146334</v>
          </cell>
          <cell r="AY219">
            <v>500889.30399647367</v>
          </cell>
          <cell r="AZ219">
            <v>493154.80399647367</v>
          </cell>
          <cell r="BA219">
            <v>4265</v>
          </cell>
          <cell r="BB219">
            <v>396645</v>
          </cell>
          <cell r="BC219">
            <v>0</v>
          </cell>
          <cell r="BD219">
            <v>0</v>
          </cell>
          <cell r="BE219">
            <v>500889.30399647367</v>
          </cell>
          <cell r="BF219">
            <v>500889.30399647367</v>
          </cell>
          <cell r="BG219">
            <v>0</v>
          </cell>
          <cell r="BH219">
            <v>404379.5</v>
          </cell>
          <cell r="BI219">
            <v>275345</v>
          </cell>
          <cell r="BJ219">
            <v>371854.80399647367</v>
          </cell>
          <cell r="BK219">
            <v>3998.4387526502546</v>
          </cell>
          <cell r="BL219">
            <v>3784.9805968421051</v>
          </cell>
          <cell r="BM219">
            <v>5.6396103056972728E-2</v>
          </cell>
          <cell r="BN219">
            <v>0</v>
          </cell>
          <cell r="BO219">
            <v>0</v>
          </cell>
          <cell r="BP219">
            <v>500889.30399647367</v>
          </cell>
          <cell r="BQ219">
            <v>5302.739827919072</v>
          </cell>
          <cell r="BR219" t="str">
            <v>Y</v>
          </cell>
          <cell r="BS219">
            <v>5385.9064945857381</v>
          </cell>
          <cell r="BT219">
            <v>4.7181946433966226E-2</v>
          </cell>
          <cell r="BU219">
            <v>0</v>
          </cell>
          <cell r="BV219">
            <v>500889.30399647367</v>
          </cell>
          <cell r="BW219">
            <v>0</v>
          </cell>
          <cell r="BX219">
            <v>500889.30399647367</v>
          </cell>
          <cell r="BY219">
            <v>7734.5</v>
          </cell>
          <cell r="BZ219">
            <v>493154.80399647367</v>
          </cell>
        </row>
        <row r="220">
          <cell r="C220">
            <v>9252116</v>
          </cell>
          <cell r="D220" t="str">
            <v>Boston West Academy</v>
          </cell>
          <cell r="E220">
            <v>417</v>
          </cell>
          <cell r="F220">
            <v>417</v>
          </cell>
          <cell r="G220">
            <v>0</v>
          </cell>
          <cell r="H220">
            <v>1341489</v>
          </cell>
          <cell r="I220">
            <v>0</v>
          </cell>
          <cell r="J220">
            <v>0</v>
          </cell>
          <cell r="K220">
            <v>31959.99999999992</v>
          </cell>
          <cell r="L220">
            <v>0</v>
          </cell>
          <cell r="M220">
            <v>44840.000000000036</v>
          </cell>
          <cell r="N220">
            <v>0</v>
          </cell>
          <cell r="O220">
            <v>17159.999999999982</v>
          </cell>
          <cell r="P220">
            <v>9989.9999999999964</v>
          </cell>
          <cell r="Q220">
            <v>19319.999999999935</v>
          </cell>
          <cell r="R220">
            <v>919.99999999999909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18478.823529411762</v>
          </cell>
          <cell r="AB220">
            <v>0</v>
          </cell>
          <cell r="AC220">
            <v>0</v>
          </cell>
          <cell r="AD220">
            <v>134822.12464589236</v>
          </cell>
          <cell r="AE220">
            <v>0</v>
          </cell>
          <cell r="AF220">
            <v>0</v>
          </cell>
          <cell r="AG220">
            <v>0</v>
          </cell>
          <cell r="AH220">
            <v>121300</v>
          </cell>
          <cell r="AI220">
            <v>0</v>
          </cell>
          <cell r="AJ220">
            <v>0</v>
          </cell>
          <cell r="AK220">
            <v>0</v>
          </cell>
          <cell r="AL220">
            <v>8788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1341489</v>
          </cell>
          <cell r="AV220">
            <v>277490.94817530399</v>
          </cell>
          <cell r="AW220">
            <v>130088</v>
          </cell>
          <cell r="AX220">
            <v>213756.74371796031</v>
          </cell>
          <cell r="AY220">
            <v>1749067.9481753041</v>
          </cell>
          <cell r="AZ220">
            <v>1740279.9481753041</v>
          </cell>
          <cell r="BA220">
            <v>4265</v>
          </cell>
          <cell r="BB220">
            <v>1778505</v>
          </cell>
          <cell r="BC220">
            <v>38225.051824695896</v>
          </cell>
          <cell r="BD220">
            <v>0</v>
          </cell>
          <cell r="BE220">
            <v>1787293</v>
          </cell>
          <cell r="BF220">
            <v>1787293</v>
          </cell>
          <cell r="BG220">
            <v>0</v>
          </cell>
          <cell r="BH220">
            <v>1787293</v>
          </cell>
          <cell r="BI220">
            <v>1657205</v>
          </cell>
          <cell r="BJ220">
            <v>1657205</v>
          </cell>
          <cell r="BK220">
            <v>3974.1127098321344</v>
          </cell>
          <cell r="BL220">
            <v>3889.8086124401916</v>
          </cell>
          <cell r="BM220">
            <v>2.1673070783566492E-2</v>
          </cell>
          <cell r="BN220">
            <v>0</v>
          </cell>
          <cell r="BO220">
            <v>0</v>
          </cell>
          <cell r="BP220">
            <v>1787293</v>
          </cell>
          <cell r="BQ220">
            <v>4265</v>
          </cell>
          <cell r="BR220" t="str">
            <v>Y</v>
          </cell>
          <cell r="BS220">
            <v>4286.074340527578</v>
          </cell>
          <cell r="BT220">
            <v>2.0245163710673975E-2</v>
          </cell>
          <cell r="BU220">
            <v>0</v>
          </cell>
          <cell r="BV220">
            <v>1787293</v>
          </cell>
          <cell r="BW220">
            <v>0</v>
          </cell>
          <cell r="BX220">
            <v>1787293</v>
          </cell>
          <cell r="BY220">
            <v>8788</v>
          </cell>
          <cell r="BZ220">
            <v>1778505</v>
          </cell>
        </row>
        <row r="221">
          <cell r="C221">
            <v>9252122</v>
          </cell>
          <cell r="D221" t="str">
            <v>Bracebridge Infant and Nursery School</v>
          </cell>
          <cell r="E221">
            <v>57</v>
          </cell>
          <cell r="F221">
            <v>57</v>
          </cell>
          <cell r="G221">
            <v>0</v>
          </cell>
          <cell r="H221">
            <v>183369</v>
          </cell>
          <cell r="I221">
            <v>0</v>
          </cell>
          <cell r="J221">
            <v>0</v>
          </cell>
          <cell r="K221">
            <v>6109.9999999999864</v>
          </cell>
          <cell r="L221">
            <v>0</v>
          </cell>
          <cell r="M221">
            <v>7669.9999999999836</v>
          </cell>
          <cell r="N221">
            <v>0</v>
          </cell>
          <cell r="O221">
            <v>219.99999999999991</v>
          </cell>
          <cell r="P221">
            <v>0</v>
          </cell>
          <cell r="Q221">
            <v>13020</v>
          </cell>
          <cell r="R221">
            <v>4599.9999999999982</v>
          </cell>
          <cell r="S221">
            <v>489.99999999999977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13418.750000000013</v>
          </cell>
          <cell r="AB221">
            <v>0</v>
          </cell>
          <cell r="AC221">
            <v>0</v>
          </cell>
          <cell r="AD221">
            <v>19215.313479623826</v>
          </cell>
          <cell r="AE221">
            <v>0</v>
          </cell>
          <cell r="AF221">
            <v>0</v>
          </cell>
          <cell r="AG221">
            <v>0</v>
          </cell>
          <cell r="AH221">
            <v>121300</v>
          </cell>
          <cell r="AI221">
            <v>0</v>
          </cell>
          <cell r="AJ221">
            <v>0</v>
          </cell>
          <cell r="AK221">
            <v>0</v>
          </cell>
          <cell r="AL221">
            <v>2158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183369</v>
          </cell>
          <cell r="AV221">
            <v>64744.063479623816</v>
          </cell>
          <cell r="AW221">
            <v>123458</v>
          </cell>
          <cell r="AX221">
            <v>46829.553489090904</v>
          </cell>
          <cell r="AY221">
            <v>371571.06347962382</v>
          </cell>
          <cell r="AZ221">
            <v>369413.06347962382</v>
          </cell>
          <cell r="BA221">
            <v>4265</v>
          </cell>
          <cell r="BB221">
            <v>243105</v>
          </cell>
          <cell r="BC221">
            <v>0</v>
          </cell>
          <cell r="BD221">
            <v>0</v>
          </cell>
          <cell r="BE221">
            <v>371571.06347962382</v>
          </cell>
          <cell r="BF221">
            <v>371571.06347962376</v>
          </cell>
          <cell r="BG221">
            <v>0</v>
          </cell>
          <cell r="BH221">
            <v>245263</v>
          </cell>
          <cell r="BI221">
            <v>121805</v>
          </cell>
          <cell r="BJ221">
            <v>248113.06347962382</v>
          </cell>
          <cell r="BK221">
            <v>4352.8607628004174</v>
          </cell>
          <cell r="BL221">
            <v>4475.125271428572</v>
          </cell>
          <cell r="BM221">
            <v>-2.7320913094601405E-2</v>
          </cell>
          <cell r="BN221">
            <v>3.2320913094601403E-2</v>
          </cell>
          <cell r="BO221">
            <v>8244.4876941619514</v>
          </cell>
          <cell r="BP221">
            <v>379815.55117378576</v>
          </cell>
          <cell r="BQ221">
            <v>6625.5710732243115</v>
          </cell>
          <cell r="BR221" t="str">
            <v>Y</v>
          </cell>
          <cell r="BS221">
            <v>6663.4307223471187</v>
          </cell>
          <cell r="BT221">
            <v>-2.4404708044490908E-3</v>
          </cell>
          <cell r="BU221">
            <v>0</v>
          </cell>
          <cell r="BV221">
            <v>379815.55117378576</v>
          </cell>
          <cell r="BW221">
            <v>0</v>
          </cell>
          <cell r="BX221">
            <v>379815.55117378576</v>
          </cell>
          <cell r="BY221">
            <v>2158</v>
          </cell>
          <cell r="BZ221">
            <v>377657.55117378576</v>
          </cell>
        </row>
        <row r="222">
          <cell r="C222">
            <v>9252136</v>
          </cell>
          <cell r="D222" t="str">
            <v>The Lincoln Manor Leas Junior School</v>
          </cell>
          <cell r="E222">
            <v>281</v>
          </cell>
          <cell r="F222">
            <v>281</v>
          </cell>
          <cell r="G222">
            <v>0</v>
          </cell>
          <cell r="H222">
            <v>903977</v>
          </cell>
          <cell r="I222">
            <v>0</v>
          </cell>
          <cell r="J222">
            <v>0</v>
          </cell>
          <cell r="K222">
            <v>36189.999999999964</v>
          </cell>
          <cell r="L222">
            <v>0</v>
          </cell>
          <cell r="M222">
            <v>49560</v>
          </cell>
          <cell r="N222">
            <v>0</v>
          </cell>
          <cell r="O222">
            <v>440.00000000000011</v>
          </cell>
          <cell r="P222">
            <v>540.00000000000011</v>
          </cell>
          <cell r="Q222">
            <v>13860.00000000002</v>
          </cell>
          <cell r="R222">
            <v>15180.000000000024</v>
          </cell>
          <cell r="S222">
            <v>489.99999999999937</v>
          </cell>
          <cell r="T222">
            <v>2560.0000000000073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5085.0000000000027</v>
          </cell>
          <cell r="AB222">
            <v>0</v>
          </cell>
          <cell r="AC222">
            <v>0</v>
          </cell>
          <cell r="AD222">
            <v>98188.827930174564</v>
          </cell>
          <cell r="AE222">
            <v>0</v>
          </cell>
          <cell r="AF222">
            <v>0</v>
          </cell>
          <cell r="AG222">
            <v>0</v>
          </cell>
          <cell r="AH222">
            <v>121300</v>
          </cell>
          <cell r="AI222">
            <v>0</v>
          </cell>
          <cell r="AJ222">
            <v>0</v>
          </cell>
          <cell r="AK222">
            <v>0</v>
          </cell>
          <cell r="AL222">
            <v>5512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903977</v>
          </cell>
          <cell r="AV222">
            <v>222093.82793017459</v>
          </cell>
          <cell r="AW222">
            <v>126812</v>
          </cell>
          <cell r="AX222">
            <v>158507.53768239403</v>
          </cell>
          <cell r="AY222">
            <v>1252882.8279301745</v>
          </cell>
          <cell r="AZ222">
            <v>1247370.8279301745</v>
          </cell>
          <cell r="BA222">
            <v>4265</v>
          </cell>
          <cell r="BB222">
            <v>1198465</v>
          </cell>
          <cell r="BC222">
            <v>0</v>
          </cell>
          <cell r="BD222">
            <v>0</v>
          </cell>
          <cell r="BE222">
            <v>1252882.8279301745</v>
          </cell>
          <cell r="BF222">
            <v>1252882.8279301745</v>
          </cell>
          <cell r="BG222">
            <v>0</v>
          </cell>
          <cell r="BH222">
            <v>1203977</v>
          </cell>
          <cell r="BI222">
            <v>1077165</v>
          </cell>
          <cell r="BJ222">
            <v>1126070.8279301745</v>
          </cell>
          <cell r="BK222">
            <v>4007.3694944134327</v>
          </cell>
          <cell r="BL222">
            <v>3767.1842594501718</v>
          </cell>
          <cell r="BM222">
            <v>6.3757230446252824E-2</v>
          </cell>
          <cell r="BN222">
            <v>0</v>
          </cell>
          <cell r="BO222">
            <v>0</v>
          </cell>
          <cell r="BP222">
            <v>1252882.8279301745</v>
          </cell>
          <cell r="BQ222">
            <v>4439.0420922782014</v>
          </cell>
          <cell r="BR222" t="str">
            <v>Y</v>
          </cell>
          <cell r="BS222">
            <v>4458.6577506411904</v>
          </cell>
          <cell r="BT222">
            <v>6.0836448396243803E-2</v>
          </cell>
          <cell r="BU222">
            <v>0</v>
          </cell>
          <cell r="BV222">
            <v>1252882.8279301745</v>
          </cell>
          <cell r="BW222">
            <v>0</v>
          </cell>
          <cell r="BX222">
            <v>1252882.8279301745</v>
          </cell>
          <cell r="BY222">
            <v>5512</v>
          </cell>
          <cell r="BZ222">
            <v>1247370.8279301745</v>
          </cell>
        </row>
        <row r="223">
          <cell r="C223">
            <v>9252137</v>
          </cell>
          <cell r="D223" t="str">
            <v>The Lincoln Manor Leas Infants School</v>
          </cell>
          <cell r="E223">
            <v>150</v>
          </cell>
          <cell r="F223">
            <v>150</v>
          </cell>
          <cell r="G223">
            <v>0</v>
          </cell>
          <cell r="H223">
            <v>482550</v>
          </cell>
          <cell r="I223">
            <v>0</v>
          </cell>
          <cell r="J223">
            <v>0</v>
          </cell>
          <cell r="K223">
            <v>13160.000000000024</v>
          </cell>
          <cell r="L223">
            <v>0</v>
          </cell>
          <cell r="M223">
            <v>17700</v>
          </cell>
          <cell r="N223">
            <v>0</v>
          </cell>
          <cell r="O223">
            <v>439.99999999999886</v>
          </cell>
          <cell r="P223">
            <v>810</v>
          </cell>
          <cell r="Q223">
            <v>3780</v>
          </cell>
          <cell r="R223">
            <v>6439.9999999999973</v>
          </cell>
          <cell r="S223">
            <v>0</v>
          </cell>
          <cell r="T223">
            <v>3199.9999999999964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5704.326923076922</v>
          </cell>
          <cell r="AB223">
            <v>0</v>
          </cell>
          <cell r="AC223">
            <v>0</v>
          </cell>
          <cell r="AD223">
            <v>50566.614420062695</v>
          </cell>
          <cell r="AE223">
            <v>0</v>
          </cell>
          <cell r="AF223">
            <v>0</v>
          </cell>
          <cell r="AG223">
            <v>0</v>
          </cell>
          <cell r="AH223">
            <v>121300</v>
          </cell>
          <cell r="AI223">
            <v>0</v>
          </cell>
          <cell r="AJ223">
            <v>0</v>
          </cell>
          <cell r="AK223">
            <v>0</v>
          </cell>
          <cell r="AL223">
            <v>4004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482550</v>
          </cell>
          <cell r="AV223">
            <v>101800.94134313962</v>
          </cell>
          <cell r="AW223">
            <v>125304</v>
          </cell>
          <cell r="AX223">
            <v>84291.631181818186</v>
          </cell>
          <cell r="AY223">
            <v>709654.94134313962</v>
          </cell>
          <cell r="AZ223">
            <v>705650.94134313962</v>
          </cell>
          <cell r="BA223">
            <v>4265</v>
          </cell>
          <cell r="BB223">
            <v>639750</v>
          </cell>
          <cell r="BC223">
            <v>0</v>
          </cell>
          <cell r="BD223">
            <v>0</v>
          </cell>
          <cell r="BE223">
            <v>709654.94134313962</v>
          </cell>
          <cell r="BF223">
            <v>709654.94134313962</v>
          </cell>
          <cell r="BG223">
            <v>0</v>
          </cell>
          <cell r="BH223">
            <v>643754</v>
          </cell>
          <cell r="BI223">
            <v>518450</v>
          </cell>
          <cell r="BJ223">
            <v>584350.94134313962</v>
          </cell>
          <cell r="BK223">
            <v>3895.6729422875974</v>
          </cell>
          <cell r="BL223">
            <v>3964.628756441718</v>
          </cell>
          <cell r="BM223">
            <v>-1.739275437632878E-2</v>
          </cell>
          <cell r="BN223">
            <v>2.2392754376328781E-2</v>
          </cell>
          <cell r="BO223">
            <v>13316.843690449383</v>
          </cell>
          <cell r="BP223">
            <v>722971.785033589</v>
          </cell>
          <cell r="BQ223">
            <v>4793.1185668905937</v>
          </cell>
          <cell r="BR223" t="str">
            <v>Y</v>
          </cell>
          <cell r="BS223">
            <v>4819.8119002239264</v>
          </cell>
          <cell r="BT223">
            <v>1.826331760300226E-2</v>
          </cell>
          <cell r="BU223">
            <v>0</v>
          </cell>
          <cell r="BV223">
            <v>722971.785033589</v>
          </cell>
          <cell r="BW223">
            <v>0</v>
          </cell>
          <cell r="BX223">
            <v>722971.785033589</v>
          </cell>
          <cell r="BY223">
            <v>4004</v>
          </cell>
          <cell r="BZ223">
            <v>718967.785033589</v>
          </cell>
        </row>
        <row r="224">
          <cell r="C224">
            <v>9252152</v>
          </cell>
          <cell r="D224" t="str">
            <v>Frithville Primary School</v>
          </cell>
          <cell r="E224">
            <v>42</v>
          </cell>
          <cell r="F224">
            <v>42</v>
          </cell>
          <cell r="G224">
            <v>0</v>
          </cell>
          <cell r="H224">
            <v>135114</v>
          </cell>
          <cell r="I224">
            <v>0</v>
          </cell>
          <cell r="J224">
            <v>0</v>
          </cell>
          <cell r="K224">
            <v>7520</v>
          </cell>
          <cell r="L224">
            <v>0</v>
          </cell>
          <cell r="M224">
            <v>9440</v>
          </cell>
          <cell r="N224">
            <v>0</v>
          </cell>
          <cell r="O224">
            <v>439.99999999999983</v>
          </cell>
          <cell r="P224">
            <v>1079.9999999999995</v>
          </cell>
          <cell r="Q224">
            <v>839.99999999999977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22074.41860465116</v>
          </cell>
          <cell r="AE224">
            <v>0</v>
          </cell>
          <cell r="AF224">
            <v>0</v>
          </cell>
          <cell r="AG224">
            <v>0</v>
          </cell>
          <cell r="AH224">
            <v>121300</v>
          </cell>
          <cell r="AI224">
            <v>55000</v>
          </cell>
          <cell r="AJ224">
            <v>0</v>
          </cell>
          <cell r="AK224">
            <v>0</v>
          </cell>
          <cell r="AL224">
            <v>1534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135114</v>
          </cell>
          <cell r="AV224">
            <v>41394.41860465116</v>
          </cell>
          <cell r="AW224">
            <v>177834</v>
          </cell>
          <cell r="AX224">
            <v>37127.207270697669</v>
          </cell>
          <cell r="AY224">
            <v>354342.41860465117</v>
          </cell>
          <cell r="AZ224">
            <v>352808.41860465117</v>
          </cell>
          <cell r="BA224">
            <v>4265</v>
          </cell>
          <cell r="BB224">
            <v>179130</v>
          </cell>
          <cell r="BC224">
            <v>0</v>
          </cell>
          <cell r="BD224">
            <v>0</v>
          </cell>
          <cell r="BE224">
            <v>354342.41860465117</v>
          </cell>
          <cell r="BF224">
            <v>354342.41860465117</v>
          </cell>
          <cell r="BG224">
            <v>0</v>
          </cell>
          <cell r="BH224">
            <v>180664</v>
          </cell>
          <cell r="BI224">
            <v>2830</v>
          </cell>
          <cell r="BJ224">
            <v>176508.41860465117</v>
          </cell>
          <cell r="BK224">
            <v>4202.5813953488378</v>
          </cell>
          <cell r="BL224">
            <v>3655.3868769230767</v>
          </cell>
          <cell r="BM224">
            <v>0.14969537749349318</v>
          </cell>
          <cell r="BN224">
            <v>0</v>
          </cell>
          <cell r="BO224">
            <v>0</v>
          </cell>
          <cell r="BP224">
            <v>354342.41860465117</v>
          </cell>
          <cell r="BQ224">
            <v>8400.2004429678855</v>
          </cell>
          <cell r="BR224" t="str">
            <v>Y</v>
          </cell>
          <cell r="BS224">
            <v>8436.7242524916946</v>
          </cell>
          <cell r="BT224">
            <v>2.6961039436482759E-2</v>
          </cell>
          <cell r="BU224">
            <v>0</v>
          </cell>
          <cell r="BV224">
            <v>354342.41860465117</v>
          </cell>
          <cell r="BW224">
            <v>0</v>
          </cell>
          <cell r="BX224">
            <v>354342.41860465117</v>
          </cell>
          <cell r="BY224">
            <v>1534</v>
          </cell>
          <cell r="BZ224">
            <v>352808.41860465117</v>
          </cell>
        </row>
        <row r="225">
          <cell r="C225">
            <v>9252157</v>
          </cell>
          <cell r="D225" t="str">
            <v>Gipsey Bridge Academy</v>
          </cell>
          <cell r="E225">
            <v>94</v>
          </cell>
          <cell r="F225">
            <v>94</v>
          </cell>
          <cell r="G225">
            <v>0</v>
          </cell>
          <cell r="H225">
            <v>302398</v>
          </cell>
          <cell r="I225">
            <v>0</v>
          </cell>
          <cell r="J225">
            <v>0</v>
          </cell>
          <cell r="K225">
            <v>7049.9999999999836</v>
          </cell>
          <cell r="L225">
            <v>0</v>
          </cell>
          <cell r="M225">
            <v>11209.999999999995</v>
          </cell>
          <cell r="N225">
            <v>0</v>
          </cell>
          <cell r="O225">
            <v>1099.9999999999993</v>
          </cell>
          <cell r="P225">
            <v>2970.0000000000082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28741.882352941175</v>
          </cell>
          <cell r="AE225">
            <v>0</v>
          </cell>
          <cell r="AF225">
            <v>3107.9999999999977</v>
          </cell>
          <cell r="AG225">
            <v>0</v>
          </cell>
          <cell r="AH225">
            <v>121300</v>
          </cell>
          <cell r="AI225">
            <v>40974.632843791711</v>
          </cell>
          <cell r="AJ225">
            <v>0</v>
          </cell>
          <cell r="AK225">
            <v>0</v>
          </cell>
          <cell r="AL225">
            <v>1794</v>
          </cell>
          <cell r="AM225">
            <v>0</v>
          </cell>
          <cell r="AN225">
            <v>0</v>
          </cell>
          <cell r="AO225">
            <v>0</v>
          </cell>
          <cell r="AP225">
            <v>12818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302398</v>
          </cell>
          <cell r="AV225">
            <v>54179.88235294116</v>
          </cell>
          <cell r="AW225">
            <v>176886.63284379171</v>
          </cell>
          <cell r="AX225">
            <v>51483.213854117639</v>
          </cell>
          <cell r="AY225">
            <v>533464.51519673283</v>
          </cell>
          <cell r="AZ225">
            <v>518852.51519673283</v>
          </cell>
          <cell r="BA225">
            <v>4265</v>
          </cell>
          <cell r="BB225">
            <v>400910</v>
          </cell>
          <cell r="BC225">
            <v>0</v>
          </cell>
          <cell r="BD225">
            <v>0</v>
          </cell>
          <cell r="BE225">
            <v>533464.51519673283</v>
          </cell>
          <cell r="BF225">
            <v>533464.51519673294</v>
          </cell>
          <cell r="BG225">
            <v>0</v>
          </cell>
          <cell r="BH225">
            <v>415522</v>
          </cell>
          <cell r="BI225">
            <v>238635.36715620829</v>
          </cell>
          <cell r="BJ225">
            <v>356577.88235294109</v>
          </cell>
          <cell r="BK225">
            <v>3793.3817271589478</v>
          </cell>
          <cell r="BL225">
            <v>3529.9091390256776</v>
          </cell>
          <cell r="BM225">
            <v>7.4640048158858177E-2</v>
          </cell>
          <cell r="BN225">
            <v>0</v>
          </cell>
          <cell r="BO225">
            <v>0</v>
          </cell>
          <cell r="BP225">
            <v>533464.51519673283</v>
          </cell>
          <cell r="BQ225">
            <v>5519.707608475881</v>
          </cell>
          <cell r="BR225" t="str">
            <v>Y</v>
          </cell>
          <cell r="BS225">
            <v>5675.1544169865192</v>
          </cell>
          <cell r="BT225">
            <v>1.714004940535796E-2</v>
          </cell>
          <cell r="BU225">
            <v>0</v>
          </cell>
          <cell r="BV225">
            <v>533464.51519673283</v>
          </cell>
          <cell r="BW225">
            <v>0</v>
          </cell>
          <cell r="BX225">
            <v>533464.51519673283</v>
          </cell>
          <cell r="BY225">
            <v>1794</v>
          </cell>
          <cell r="BZ225">
            <v>531670.51519673283</v>
          </cell>
        </row>
        <row r="226">
          <cell r="C226">
            <v>9252161</v>
          </cell>
          <cell r="D226" t="str">
            <v>Hogsthorpe Primary Academy</v>
          </cell>
          <cell r="E226">
            <v>70</v>
          </cell>
          <cell r="F226">
            <v>70</v>
          </cell>
          <cell r="G226">
            <v>0</v>
          </cell>
          <cell r="H226">
            <v>225190</v>
          </cell>
          <cell r="I226">
            <v>0</v>
          </cell>
          <cell r="J226">
            <v>0</v>
          </cell>
          <cell r="K226">
            <v>9400.0000000000091</v>
          </cell>
          <cell r="L226">
            <v>0</v>
          </cell>
          <cell r="M226">
            <v>12979.999999999987</v>
          </cell>
          <cell r="N226">
            <v>0</v>
          </cell>
          <cell r="O226">
            <v>6820.0000000000027</v>
          </cell>
          <cell r="P226">
            <v>2159.9999999999945</v>
          </cell>
          <cell r="Q226">
            <v>3359.9999999999918</v>
          </cell>
          <cell r="R226">
            <v>0</v>
          </cell>
          <cell r="S226">
            <v>2449.9999999999991</v>
          </cell>
          <cell r="T226">
            <v>8960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19775</v>
          </cell>
          <cell r="AE226">
            <v>0</v>
          </cell>
          <cell r="AF226">
            <v>4440.0000000000282</v>
          </cell>
          <cell r="AG226">
            <v>0</v>
          </cell>
          <cell r="AH226">
            <v>121300</v>
          </cell>
          <cell r="AI226">
            <v>4124.9999999999727</v>
          </cell>
          <cell r="AJ226">
            <v>0</v>
          </cell>
          <cell r="AK226">
            <v>0</v>
          </cell>
          <cell r="AL226">
            <v>2704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225190</v>
          </cell>
          <cell r="AV226">
            <v>70345.000000000015</v>
          </cell>
          <cell r="AW226">
            <v>128128.99999999997</v>
          </cell>
          <cell r="AX226">
            <v>53927.025299999987</v>
          </cell>
          <cell r="AY226">
            <v>423664</v>
          </cell>
          <cell r="AZ226">
            <v>420960</v>
          </cell>
          <cell r="BA226">
            <v>4265</v>
          </cell>
          <cell r="BB226">
            <v>298550</v>
          </cell>
          <cell r="BC226">
            <v>0</v>
          </cell>
          <cell r="BD226">
            <v>0</v>
          </cell>
          <cell r="BE226">
            <v>423664</v>
          </cell>
          <cell r="BF226">
            <v>423664</v>
          </cell>
          <cell r="BG226">
            <v>0</v>
          </cell>
          <cell r="BH226">
            <v>301254</v>
          </cell>
          <cell r="BI226">
            <v>173125.00000000003</v>
          </cell>
          <cell r="BJ226">
            <v>295535</v>
          </cell>
          <cell r="BK226">
            <v>4221.9285714285716</v>
          </cell>
          <cell r="BL226">
            <v>3788.5098257142868</v>
          </cell>
          <cell r="BM226">
            <v>0.11440348993487641</v>
          </cell>
          <cell r="BN226">
            <v>0</v>
          </cell>
          <cell r="BO226">
            <v>0</v>
          </cell>
          <cell r="BP226">
            <v>423664</v>
          </cell>
          <cell r="BQ226">
            <v>6013.7142857142853</v>
          </cell>
          <cell r="BR226" t="str">
            <v>Y</v>
          </cell>
          <cell r="BS226">
            <v>6052.3428571428567</v>
          </cell>
          <cell r="BT226">
            <v>7.7135540028514749E-2</v>
          </cell>
          <cell r="BU226">
            <v>0</v>
          </cell>
          <cell r="BV226">
            <v>423664</v>
          </cell>
          <cell r="BW226">
            <v>0</v>
          </cell>
          <cell r="BX226">
            <v>423664</v>
          </cell>
          <cell r="BY226">
            <v>2704</v>
          </cell>
          <cell r="BZ226">
            <v>420960</v>
          </cell>
        </row>
        <row r="227">
          <cell r="C227">
            <v>9252168</v>
          </cell>
          <cell r="D227" t="str">
            <v>Keelby Primary Academy</v>
          </cell>
          <cell r="E227">
            <v>173</v>
          </cell>
          <cell r="F227">
            <v>173</v>
          </cell>
          <cell r="G227">
            <v>0</v>
          </cell>
          <cell r="H227">
            <v>556541</v>
          </cell>
          <cell r="I227">
            <v>0</v>
          </cell>
          <cell r="J227">
            <v>0</v>
          </cell>
          <cell r="K227">
            <v>16450.000000000022</v>
          </cell>
          <cell r="L227">
            <v>0</v>
          </cell>
          <cell r="M227">
            <v>21829.999999999978</v>
          </cell>
          <cell r="N227">
            <v>0</v>
          </cell>
          <cell r="O227">
            <v>1539.9999999999984</v>
          </cell>
          <cell r="P227">
            <v>1349.9999999999982</v>
          </cell>
          <cell r="Q227">
            <v>0</v>
          </cell>
          <cell r="R227">
            <v>920.00000000000023</v>
          </cell>
          <cell r="S227">
            <v>0</v>
          </cell>
          <cell r="T227">
            <v>640.00000000000011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1237.2784810126616</v>
          </cell>
          <cell r="AB227">
            <v>0</v>
          </cell>
          <cell r="AC227">
            <v>0</v>
          </cell>
          <cell r="AD227">
            <v>53096.049382716046</v>
          </cell>
          <cell r="AE227">
            <v>0</v>
          </cell>
          <cell r="AF227">
            <v>0</v>
          </cell>
          <cell r="AG227">
            <v>0</v>
          </cell>
          <cell r="AH227">
            <v>121300</v>
          </cell>
          <cell r="AI227">
            <v>0</v>
          </cell>
          <cell r="AJ227">
            <v>0</v>
          </cell>
          <cell r="AK227">
            <v>0</v>
          </cell>
          <cell r="AL227">
            <v>3974.48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556541</v>
          </cell>
          <cell r="AV227">
            <v>97063.327863728715</v>
          </cell>
          <cell r="AW227">
            <v>125274.48</v>
          </cell>
          <cell r="AX227">
            <v>84657.39112</v>
          </cell>
          <cell r="AY227">
            <v>778878.80786372873</v>
          </cell>
          <cell r="AZ227">
            <v>774904.32786372874</v>
          </cell>
          <cell r="BA227">
            <v>4265</v>
          </cell>
          <cell r="BB227">
            <v>737845</v>
          </cell>
          <cell r="BC227">
            <v>0</v>
          </cell>
          <cell r="BD227">
            <v>0</v>
          </cell>
          <cell r="BE227">
            <v>778878.80786372873</v>
          </cell>
          <cell r="BF227">
            <v>778878.80786372873</v>
          </cell>
          <cell r="BG227">
            <v>0</v>
          </cell>
          <cell r="BH227">
            <v>741819.48</v>
          </cell>
          <cell r="BI227">
            <v>616545</v>
          </cell>
          <cell r="BJ227">
            <v>653604.32786372874</v>
          </cell>
          <cell r="BK227">
            <v>3778.0596986342703</v>
          </cell>
          <cell r="BL227">
            <v>3650.9973808290156</v>
          </cell>
          <cell r="BM227">
            <v>3.4802084075010543E-2</v>
          </cell>
          <cell r="BN227">
            <v>0</v>
          </cell>
          <cell r="BO227">
            <v>0</v>
          </cell>
          <cell r="BP227">
            <v>778878.80786372873</v>
          </cell>
          <cell r="BQ227">
            <v>4479.2157679984321</v>
          </cell>
          <cell r="BR227" t="str">
            <v>Y</v>
          </cell>
          <cell r="BS227">
            <v>4502.1896408308021</v>
          </cell>
          <cell r="BT227">
            <v>4.6999431724895624E-2</v>
          </cell>
          <cell r="BU227">
            <v>0</v>
          </cell>
          <cell r="BV227">
            <v>778878.80786372873</v>
          </cell>
          <cell r="BW227">
            <v>0</v>
          </cell>
          <cell r="BX227">
            <v>778878.80786372873</v>
          </cell>
          <cell r="BY227">
            <v>3974.48</v>
          </cell>
          <cell r="BZ227">
            <v>774904.32786372874</v>
          </cell>
        </row>
        <row r="228">
          <cell r="C228">
            <v>9252170</v>
          </cell>
          <cell r="D228" t="str">
            <v>Eastfield Infants and Nursery Academy</v>
          </cell>
          <cell r="E228">
            <v>220</v>
          </cell>
          <cell r="F228">
            <v>220</v>
          </cell>
          <cell r="G228">
            <v>0</v>
          </cell>
          <cell r="H228">
            <v>707740</v>
          </cell>
          <cell r="I228">
            <v>0</v>
          </cell>
          <cell r="J228">
            <v>0</v>
          </cell>
          <cell r="K228">
            <v>55459.999999999964</v>
          </cell>
          <cell r="L228">
            <v>0</v>
          </cell>
          <cell r="M228">
            <v>69619.999999999956</v>
          </cell>
          <cell r="N228">
            <v>0</v>
          </cell>
          <cell r="O228">
            <v>5060.0000000000218</v>
          </cell>
          <cell r="P228">
            <v>16740.000000000011</v>
          </cell>
          <cell r="Q228">
            <v>0</v>
          </cell>
          <cell r="R228">
            <v>36800.000000000029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4939.0728476821132</v>
          </cell>
          <cell r="AB228">
            <v>0</v>
          </cell>
          <cell r="AC228">
            <v>0</v>
          </cell>
          <cell r="AD228">
            <v>74164.367816091937</v>
          </cell>
          <cell r="AE228">
            <v>0</v>
          </cell>
          <cell r="AF228">
            <v>0</v>
          </cell>
          <cell r="AG228">
            <v>0</v>
          </cell>
          <cell r="AH228">
            <v>121300</v>
          </cell>
          <cell r="AI228">
            <v>0</v>
          </cell>
          <cell r="AJ228">
            <v>0</v>
          </cell>
          <cell r="AK228">
            <v>0</v>
          </cell>
          <cell r="AL228">
            <v>6812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707740</v>
          </cell>
          <cell r="AV228">
            <v>262783.44066377403</v>
          </cell>
          <cell r="AW228">
            <v>128112</v>
          </cell>
          <cell r="AX228">
            <v>153187.79880000005</v>
          </cell>
          <cell r="AY228">
            <v>1098635.440663774</v>
          </cell>
          <cell r="AZ228">
            <v>1091823.440663774</v>
          </cell>
          <cell r="BA228">
            <v>4265</v>
          </cell>
          <cell r="BB228">
            <v>938300</v>
          </cell>
          <cell r="BC228">
            <v>0</v>
          </cell>
          <cell r="BD228">
            <v>0</v>
          </cell>
          <cell r="BE228">
            <v>1098635.440663774</v>
          </cell>
          <cell r="BF228">
            <v>1098635.440663774</v>
          </cell>
          <cell r="BG228">
            <v>0</v>
          </cell>
          <cell r="BH228">
            <v>945112</v>
          </cell>
          <cell r="BI228">
            <v>817000</v>
          </cell>
          <cell r="BJ228">
            <v>970523.44066377403</v>
          </cell>
          <cell r="BK228">
            <v>4411.4701848353361</v>
          </cell>
          <cell r="BL228">
            <v>4162.0394595555554</v>
          </cell>
          <cell r="BM228">
            <v>5.9929928032545918E-2</v>
          </cell>
          <cell r="BN228">
            <v>0</v>
          </cell>
          <cell r="BO228">
            <v>0</v>
          </cell>
          <cell r="BP228">
            <v>1098635.440663774</v>
          </cell>
          <cell r="BQ228">
            <v>4962.8338211989731</v>
          </cell>
          <cell r="BR228" t="str">
            <v>Y</v>
          </cell>
          <cell r="BS228">
            <v>4993.7974575626095</v>
          </cell>
          <cell r="BT228">
            <v>5.5452906658795431E-2</v>
          </cell>
          <cell r="BU228">
            <v>0</v>
          </cell>
          <cell r="BV228">
            <v>1098635.440663774</v>
          </cell>
          <cell r="BW228">
            <v>0</v>
          </cell>
          <cell r="BX228">
            <v>1098635.440663774</v>
          </cell>
          <cell r="BY228">
            <v>6812</v>
          </cell>
          <cell r="BZ228">
            <v>1091823.440663774</v>
          </cell>
        </row>
        <row r="229">
          <cell r="C229">
            <v>9252171</v>
          </cell>
          <cell r="D229" t="str">
            <v>Louth Kidgate Primary Academy</v>
          </cell>
          <cell r="E229">
            <v>418</v>
          </cell>
          <cell r="F229">
            <v>418</v>
          </cell>
          <cell r="G229">
            <v>0</v>
          </cell>
          <cell r="H229">
            <v>1344706</v>
          </cell>
          <cell r="I229">
            <v>0</v>
          </cell>
          <cell r="J229">
            <v>0</v>
          </cell>
          <cell r="K229">
            <v>46059.999999999956</v>
          </cell>
          <cell r="L229">
            <v>0</v>
          </cell>
          <cell r="M229">
            <v>65490.000000000051</v>
          </cell>
          <cell r="N229">
            <v>0</v>
          </cell>
          <cell r="O229">
            <v>9240.0000000000437</v>
          </cell>
          <cell r="P229">
            <v>34020.000000000044</v>
          </cell>
          <cell r="Q229">
            <v>0</v>
          </cell>
          <cell r="R229">
            <v>32660.000000000091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5277.5418994413403</v>
          </cell>
          <cell r="AB229">
            <v>0</v>
          </cell>
          <cell r="AC229">
            <v>0</v>
          </cell>
          <cell r="AD229">
            <v>129688.72832369943</v>
          </cell>
          <cell r="AE229">
            <v>0</v>
          </cell>
          <cell r="AF229">
            <v>0</v>
          </cell>
          <cell r="AG229">
            <v>0</v>
          </cell>
          <cell r="AH229">
            <v>121300</v>
          </cell>
          <cell r="AI229">
            <v>0</v>
          </cell>
          <cell r="AJ229">
            <v>0</v>
          </cell>
          <cell r="AK229">
            <v>0</v>
          </cell>
          <cell r="AL229">
            <v>7436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1344706</v>
          </cell>
          <cell r="AV229">
            <v>322436.27022314095</v>
          </cell>
          <cell r="AW229">
            <v>128736</v>
          </cell>
          <cell r="AX229">
            <v>232936.01076971111</v>
          </cell>
          <cell r="AY229">
            <v>1795878.2702231409</v>
          </cell>
          <cell r="AZ229">
            <v>1788442.2702231409</v>
          </cell>
          <cell r="BA229">
            <v>4265</v>
          </cell>
          <cell r="BB229">
            <v>1782770</v>
          </cell>
          <cell r="BC229">
            <v>0</v>
          </cell>
          <cell r="BD229">
            <v>0</v>
          </cell>
          <cell r="BE229">
            <v>1795878.2702231409</v>
          </cell>
          <cell r="BF229">
            <v>1795878.2702231407</v>
          </cell>
          <cell r="BG229">
            <v>0</v>
          </cell>
          <cell r="BH229">
            <v>1790206</v>
          </cell>
          <cell r="BI229">
            <v>1661470</v>
          </cell>
          <cell r="BJ229">
            <v>1667142.2702231409</v>
          </cell>
          <cell r="BK229">
            <v>3988.3786368974665</v>
          </cell>
          <cell r="BL229">
            <v>3890.5011933174223</v>
          </cell>
          <cell r="BM229">
            <v>2.5158055149337791E-2</v>
          </cell>
          <cell r="BN229">
            <v>0</v>
          </cell>
          <cell r="BO229">
            <v>0</v>
          </cell>
          <cell r="BP229">
            <v>1795878.2702231409</v>
          </cell>
          <cell r="BQ229">
            <v>4278.5700244572754</v>
          </cell>
          <cell r="BR229" t="str">
            <v>Y</v>
          </cell>
          <cell r="BS229">
            <v>4296.3594981414853</v>
          </cell>
          <cell r="BT229">
            <v>2.3491763806293697E-2</v>
          </cell>
          <cell r="BU229">
            <v>0</v>
          </cell>
          <cell r="BV229">
            <v>1795878.2702231409</v>
          </cell>
          <cell r="BW229">
            <v>0</v>
          </cell>
          <cell r="BX229">
            <v>1795878.2702231409</v>
          </cell>
          <cell r="BY229">
            <v>7436</v>
          </cell>
          <cell r="BZ229">
            <v>1788442.2702231409</v>
          </cell>
        </row>
        <row r="230">
          <cell r="C230">
            <v>9252175</v>
          </cell>
          <cell r="D230" t="str">
            <v>The Marton Academy</v>
          </cell>
          <cell r="E230">
            <v>69</v>
          </cell>
          <cell r="F230">
            <v>69</v>
          </cell>
          <cell r="G230">
            <v>0</v>
          </cell>
          <cell r="H230">
            <v>221973</v>
          </cell>
          <cell r="I230">
            <v>0</v>
          </cell>
          <cell r="J230">
            <v>0</v>
          </cell>
          <cell r="K230">
            <v>2349.9999999999991</v>
          </cell>
          <cell r="L230">
            <v>0</v>
          </cell>
          <cell r="M230">
            <v>2949.9999999999991</v>
          </cell>
          <cell r="N230">
            <v>0</v>
          </cell>
          <cell r="O230">
            <v>226.56716417910508</v>
          </cell>
          <cell r="P230">
            <v>278.05970149253807</v>
          </cell>
          <cell r="Q230">
            <v>0</v>
          </cell>
          <cell r="R230">
            <v>0</v>
          </cell>
          <cell r="S230">
            <v>2018.507462686566</v>
          </cell>
          <cell r="T230">
            <v>3295.5223880597023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1299.4999999999986</v>
          </cell>
          <cell r="AB230">
            <v>0</v>
          </cell>
          <cell r="AC230">
            <v>0</v>
          </cell>
          <cell r="AD230">
            <v>23254.210526315786</v>
          </cell>
          <cell r="AE230">
            <v>0</v>
          </cell>
          <cell r="AF230">
            <v>3570.4999999999841</v>
          </cell>
          <cell r="AG230">
            <v>0</v>
          </cell>
          <cell r="AH230">
            <v>121300</v>
          </cell>
          <cell r="AI230">
            <v>55000</v>
          </cell>
          <cell r="AJ230">
            <v>0</v>
          </cell>
          <cell r="AK230">
            <v>0</v>
          </cell>
          <cell r="AL230">
            <v>1654.03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221973</v>
          </cell>
          <cell r="AV230">
            <v>39242.867242733679</v>
          </cell>
          <cell r="AW230">
            <v>177954.03</v>
          </cell>
          <cell r="AX230">
            <v>42701.970234312641</v>
          </cell>
          <cell r="AY230">
            <v>439169.89724273368</v>
          </cell>
          <cell r="AZ230">
            <v>437515.86724273366</v>
          </cell>
          <cell r="BA230">
            <v>4265</v>
          </cell>
          <cell r="BB230">
            <v>294285</v>
          </cell>
          <cell r="BC230">
            <v>0</v>
          </cell>
          <cell r="BD230">
            <v>0</v>
          </cell>
          <cell r="BE230">
            <v>439169.89724273368</v>
          </cell>
          <cell r="BF230">
            <v>439169.89724273368</v>
          </cell>
          <cell r="BG230">
            <v>0</v>
          </cell>
          <cell r="BH230">
            <v>295939.03000000003</v>
          </cell>
          <cell r="BI230">
            <v>117985.00000000003</v>
          </cell>
          <cell r="BJ230">
            <v>261215.86724273369</v>
          </cell>
          <cell r="BK230">
            <v>3785.7372064164301</v>
          </cell>
          <cell r="BL230">
            <v>3417.4047036585362</v>
          </cell>
          <cell r="BM230">
            <v>0.10778135301434213</v>
          </cell>
          <cell r="BN230">
            <v>0</v>
          </cell>
          <cell r="BO230">
            <v>0</v>
          </cell>
          <cell r="BP230">
            <v>439169.89724273368</v>
          </cell>
          <cell r="BQ230">
            <v>6340.8096701845461</v>
          </cell>
          <cell r="BR230" t="str">
            <v>Y</v>
          </cell>
          <cell r="BS230">
            <v>6364.781119459908</v>
          </cell>
          <cell r="BT230">
            <v>0.13909526168231445</v>
          </cell>
          <cell r="BU230">
            <v>0</v>
          </cell>
          <cell r="BV230">
            <v>439169.89724273368</v>
          </cell>
          <cell r="BW230">
            <v>0</v>
          </cell>
          <cell r="BX230">
            <v>439169.89724273368</v>
          </cell>
          <cell r="BY230">
            <v>1654.03</v>
          </cell>
          <cell r="BZ230">
            <v>437515.86724273366</v>
          </cell>
        </row>
        <row r="231">
          <cell r="C231">
            <v>9252180</v>
          </cell>
          <cell r="D231" t="str">
            <v>New York Primary School</v>
          </cell>
          <cell r="E231">
            <v>39</v>
          </cell>
          <cell r="F231">
            <v>39</v>
          </cell>
          <cell r="G231">
            <v>0</v>
          </cell>
          <cell r="H231">
            <v>125463</v>
          </cell>
          <cell r="I231">
            <v>0</v>
          </cell>
          <cell r="J231">
            <v>0</v>
          </cell>
          <cell r="K231">
            <v>6580</v>
          </cell>
          <cell r="L231">
            <v>0</v>
          </cell>
          <cell r="M231">
            <v>8260</v>
          </cell>
          <cell r="N231">
            <v>0</v>
          </cell>
          <cell r="O231">
            <v>219.99999999999963</v>
          </cell>
          <cell r="P231">
            <v>4319.9999999999973</v>
          </cell>
          <cell r="Q231">
            <v>840.00000000000034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33052.5</v>
          </cell>
          <cell r="AE231">
            <v>0</v>
          </cell>
          <cell r="AF231">
            <v>3385.5000000000055</v>
          </cell>
          <cell r="AG231">
            <v>0</v>
          </cell>
          <cell r="AH231">
            <v>121300</v>
          </cell>
          <cell r="AI231">
            <v>55000</v>
          </cell>
          <cell r="AJ231">
            <v>0</v>
          </cell>
          <cell r="AK231">
            <v>0</v>
          </cell>
          <cell r="AL231">
            <v>1018.9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125463</v>
          </cell>
          <cell r="AV231">
            <v>56658.000000000007</v>
          </cell>
          <cell r="AW231">
            <v>177318.9</v>
          </cell>
          <cell r="AX231">
            <v>45907.52291</v>
          </cell>
          <cell r="AY231">
            <v>359439.9</v>
          </cell>
          <cell r="AZ231">
            <v>358421</v>
          </cell>
          <cell r="BA231">
            <v>4265</v>
          </cell>
          <cell r="BB231">
            <v>166335</v>
          </cell>
          <cell r="BC231">
            <v>0</v>
          </cell>
          <cell r="BD231">
            <v>0</v>
          </cell>
          <cell r="BE231">
            <v>359439.9</v>
          </cell>
          <cell r="BF231">
            <v>359439.9</v>
          </cell>
          <cell r="BG231">
            <v>0</v>
          </cell>
          <cell r="BH231">
            <v>167353.9</v>
          </cell>
          <cell r="BI231">
            <v>-9965.0000000000055</v>
          </cell>
          <cell r="BJ231">
            <v>182121.00000000003</v>
          </cell>
          <cell r="BK231">
            <v>4669.7692307692314</v>
          </cell>
          <cell r="BL231">
            <v>4146.7308000000003</v>
          </cell>
          <cell r="BM231">
            <v>0.12613271900100945</v>
          </cell>
          <cell r="BN231">
            <v>0</v>
          </cell>
          <cell r="BO231">
            <v>0</v>
          </cell>
          <cell r="BP231">
            <v>359439.9</v>
          </cell>
          <cell r="BQ231">
            <v>9190.2820512820508</v>
          </cell>
          <cell r="BR231" t="str">
            <v>Y</v>
          </cell>
          <cell r="BS231">
            <v>9216.4076923076937</v>
          </cell>
          <cell r="BT231">
            <v>1.6023919498958428E-2</v>
          </cell>
          <cell r="BU231">
            <v>0</v>
          </cell>
          <cell r="BV231">
            <v>359439.9</v>
          </cell>
          <cell r="BW231">
            <v>0</v>
          </cell>
          <cell r="BX231">
            <v>359439.9</v>
          </cell>
          <cell r="BY231">
            <v>975.63</v>
          </cell>
          <cell r="BZ231">
            <v>358464.27</v>
          </cell>
        </row>
        <row r="232">
          <cell r="C232">
            <v>9252183</v>
          </cell>
          <cell r="D232" t="str">
            <v>North Thoresby Primary Academy</v>
          </cell>
          <cell r="E232">
            <v>87</v>
          </cell>
          <cell r="F232">
            <v>87</v>
          </cell>
          <cell r="G232">
            <v>0</v>
          </cell>
          <cell r="H232">
            <v>279879</v>
          </cell>
          <cell r="I232">
            <v>0</v>
          </cell>
          <cell r="J232">
            <v>0</v>
          </cell>
          <cell r="K232">
            <v>11279.999999999989</v>
          </cell>
          <cell r="L232">
            <v>0</v>
          </cell>
          <cell r="M232">
            <v>14159.999999999987</v>
          </cell>
          <cell r="N232">
            <v>0</v>
          </cell>
          <cell r="O232">
            <v>0</v>
          </cell>
          <cell r="P232">
            <v>1350.0000000000002</v>
          </cell>
          <cell r="Q232">
            <v>0</v>
          </cell>
          <cell r="R232">
            <v>919.99999999999852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24577.5</v>
          </cell>
          <cell r="AE232">
            <v>0</v>
          </cell>
          <cell r="AF232">
            <v>0</v>
          </cell>
          <cell r="AG232">
            <v>0</v>
          </cell>
          <cell r="AH232">
            <v>121300</v>
          </cell>
          <cell r="AI232">
            <v>46114.819759679565</v>
          </cell>
          <cell r="AJ232">
            <v>0</v>
          </cell>
          <cell r="AK232">
            <v>0</v>
          </cell>
          <cell r="AL232">
            <v>2595.91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279879</v>
          </cell>
          <cell r="AV232">
            <v>52287.499999999978</v>
          </cell>
          <cell r="AW232">
            <v>170010.72975967955</v>
          </cell>
          <cell r="AX232">
            <v>47387.58952999999</v>
          </cell>
          <cell r="AY232">
            <v>502177.22975967953</v>
          </cell>
          <cell r="AZ232">
            <v>499581.31975967955</v>
          </cell>
          <cell r="BA232">
            <v>4265</v>
          </cell>
          <cell r="BB232">
            <v>371055</v>
          </cell>
          <cell r="BC232">
            <v>0</v>
          </cell>
          <cell r="BD232">
            <v>0</v>
          </cell>
          <cell r="BE232">
            <v>502177.22975967953</v>
          </cell>
          <cell r="BF232">
            <v>502177.22975967953</v>
          </cell>
          <cell r="BG232">
            <v>0</v>
          </cell>
          <cell r="BH232">
            <v>373650.91</v>
          </cell>
          <cell r="BI232">
            <v>203640.18024032042</v>
          </cell>
          <cell r="BJ232">
            <v>332166.5</v>
          </cell>
          <cell r="BK232">
            <v>3818.0057471264367</v>
          </cell>
          <cell r="BL232">
            <v>3477.3477582384353</v>
          </cell>
          <cell r="BM232">
            <v>9.7964889499741303E-2</v>
          </cell>
          <cell r="BN232">
            <v>0</v>
          </cell>
          <cell r="BO232">
            <v>0</v>
          </cell>
          <cell r="BP232">
            <v>502177.22975967953</v>
          </cell>
          <cell r="BQ232">
            <v>5742.314020226202</v>
          </cell>
          <cell r="BR232" t="str">
            <v>Y</v>
          </cell>
          <cell r="BS232">
            <v>5772.1520662032126</v>
          </cell>
          <cell r="BT232">
            <v>0.12208745016379186</v>
          </cell>
          <cell r="BU232">
            <v>0</v>
          </cell>
          <cell r="BV232">
            <v>502177.22975967953</v>
          </cell>
          <cell r="BW232">
            <v>0</v>
          </cell>
          <cell r="BX232">
            <v>502177.22975967953</v>
          </cell>
          <cell r="BY232">
            <v>2595.91</v>
          </cell>
          <cell r="BZ232">
            <v>499581.31975967955</v>
          </cell>
        </row>
        <row r="233">
          <cell r="C233">
            <v>9252190</v>
          </cell>
          <cell r="D233" t="str">
            <v>Skegness Infant Academy</v>
          </cell>
          <cell r="E233">
            <v>249</v>
          </cell>
          <cell r="F233">
            <v>249</v>
          </cell>
          <cell r="G233">
            <v>0</v>
          </cell>
          <cell r="H233">
            <v>801033</v>
          </cell>
          <cell r="I233">
            <v>0</v>
          </cell>
          <cell r="J233">
            <v>0</v>
          </cell>
          <cell r="K233">
            <v>60159.999999999956</v>
          </cell>
          <cell r="L233">
            <v>0</v>
          </cell>
          <cell r="M233">
            <v>76110.000000000073</v>
          </cell>
          <cell r="N233">
            <v>0</v>
          </cell>
          <cell r="O233">
            <v>5060.0000000000009</v>
          </cell>
          <cell r="P233">
            <v>14849.999999999987</v>
          </cell>
          <cell r="Q233">
            <v>5040.0000000000055</v>
          </cell>
          <cell r="R233">
            <v>26219.999999999953</v>
          </cell>
          <cell r="S233">
            <v>28910.000000000044</v>
          </cell>
          <cell r="T233">
            <v>21120.000000000044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8904.1139240506291</v>
          </cell>
          <cell r="AB233">
            <v>0</v>
          </cell>
          <cell r="AC233">
            <v>0</v>
          </cell>
          <cell r="AD233">
            <v>83940.579937304079</v>
          </cell>
          <cell r="AE233">
            <v>0</v>
          </cell>
          <cell r="AF233">
            <v>0</v>
          </cell>
          <cell r="AG233">
            <v>0</v>
          </cell>
          <cell r="AH233">
            <v>121300</v>
          </cell>
          <cell r="AI233">
            <v>0</v>
          </cell>
          <cell r="AJ233">
            <v>0</v>
          </cell>
          <cell r="AK233">
            <v>0</v>
          </cell>
          <cell r="AL233">
            <v>5772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801033</v>
          </cell>
          <cell r="AV233">
            <v>330314.69386135472</v>
          </cell>
          <cell r="AW233">
            <v>127072</v>
          </cell>
          <cell r="AX233">
            <v>192489.02524181822</v>
          </cell>
          <cell r="AY233">
            <v>1258419.6938613546</v>
          </cell>
          <cell r="AZ233">
            <v>1252647.6938613546</v>
          </cell>
          <cell r="BA233">
            <v>4265</v>
          </cell>
          <cell r="BB233">
            <v>1061985</v>
          </cell>
          <cell r="BC233">
            <v>0</v>
          </cell>
          <cell r="BD233">
            <v>0</v>
          </cell>
          <cell r="BE233">
            <v>1258419.6938613546</v>
          </cell>
          <cell r="BF233">
            <v>1258419.6938613548</v>
          </cell>
          <cell r="BG233">
            <v>0</v>
          </cell>
          <cell r="BH233">
            <v>1067757</v>
          </cell>
          <cell r="BI233">
            <v>940685</v>
          </cell>
          <cell r="BJ233">
            <v>1131347.6938613546</v>
          </cell>
          <cell r="BK233">
            <v>4543.5650355877697</v>
          </cell>
          <cell r="BL233">
            <v>4364.5662226337445</v>
          </cell>
          <cell r="BM233">
            <v>4.1011821982623174E-2</v>
          </cell>
          <cell r="BN233">
            <v>0</v>
          </cell>
          <cell r="BO233">
            <v>0</v>
          </cell>
          <cell r="BP233">
            <v>1258419.6938613546</v>
          </cell>
          <cell r="BQ233">
            <v>5030.7136299652793</v>
          </cell>
          <cell r="BR233" t="str">
            <v>Y</v>
          </cell>
          <cell r="BS233">
            <v>5053.8943528568461</v>
          </cell>
          <cell r="BT233">
            <v>3.4045670848644516E-2</v>
          </cell>
          <cell r="BU233">
            <v>0</v>
          </cell>
          <cell r="BV233">
            <v>1258419.6938613546</v>
          </cell>
          <cell r="BW233">
            <v>0</v>
          </cell>
          <cell r="BX233">
            <v>1258419.6938613546</v>
          </cell>
          <cell r="BY233">
            <v>5772</v>
          </cell>
          <cell r="BZ233">
            <v>1252647.6938613546</v>
          </cell>
        </row>
        <row r="234">
          <cell r="C234">
            <v>9252191</v>
          </cell>
          <cell r="D234" t="str">
            <v>Seathorne Primary Academy</v>
          </cell>
          <cell r="E234">
            <v>269</v>
          </cell>
          <cell r="F234">
            <v>269</v>
          </cell>
          <cell r="G234">
            <v>0</v>
          </cell>
          <cell r="H234">
            <v>865373</v>
          </cell>
          <cell r="I234">
            <v>0</v>
          </cell>
          <cell r="J234">
            <v>0</v>
          </cell>
          <cell r="K234">
            <v>64390.000000000029</v>
          </cell>
          <cell r="L234">
            <v>0</v>
          </cell>
          <cell r="M234">
            <v>86140.000000000044</v>
          </cell>
          <cell r="N234">
            <v>0</v>
          </cell>
          <cell r="O234">
            <v>6624.6268656716602</v>
          </cell>
          <cell r="P234">
            <v>10298.283582089523</v>
          </cell>
          <cell r="Q234">
            <v>23186.194029850754</v>
          </cell>
          <cell r="R234">
            <v>10619.477611940303</v>
          </cell>
          <cell r="S234">
            <v>44264.552238805954</v>
          </cell>
          <cell r="T234">
            <v>18629.253731343353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4342.4285714285752</v>
          </cell>
          <cell r="AB234">
            <v>0</v>
          </cell>
          <cell r="AC234">
            <v>0</v>
          </cell>
          <cell r="AD234">
            <v>140490.33613445377</v>
          </cell>
          <cell r="AE234">
            <v>0</v>
          </cell>
          <cell r="AF234">
            <v>6345.5000000000073</v>
          </cell>
          <cell r="AG234">
            <v>0</v>
          </cell>
          <cell r="AH234">
            <v>121300</v>
          </cell>
          <cell r="AI234">
            <v>0</v>
          </cell>
          <cell r="AJ234">
            <v>0</v>
          </cell>
          <cell r="AK234">
            <v>0</v>
          </cell>
          <cell r="AL234">
            <v>8254.82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865373</v>
          </cell>
          <cell r="AV234">
            <v>415330.65276558395</v>
          </cell>
          <cell r="AW234">
            <v>129554.82</v>
          </cell>
          <cell r="AX234">
            <v>245302.71929365114</v>
          </cell>
          <cell r="AY234">
            <v>1410258.472765584</v>
          </cell>
          <cell r="AZ234">
            <v>1402003.6527655839</v>
          </cell>
          <cell r="BA234">
            <v>4265</v>
          </cell>
          <cell r="BB234">
            <v>1147285</v>
          </cell>
          <cell r="BC234">
            <v>0</v>
          </cell>
          <cell r="BD234">
            <v>0</v>
          </cell>
          <cell r="BE234">
            <v>1410258.472765584</v>
          </cell>
          <cell r="BF234">
            <v>1410258.472765584</v>
          </cell>
          <cell r="BG234">
            <v>0</v>
          </cell>
          <cell r="BH234">
            <v>1155539.82</v>
          </cell>
          <cell r="BI234">
            <v>1025985.0000000001</v>
          </cell>
          <cell r="BJ234">
            <v>1280703.6527655839</v>
          </cell>
          <cell r="BK234">
            <v>4760.9801218051443</v>
          </cell>
          <cell r="BL234">
            <v>4563.5944027874566</v>
          </cell>
          <cell r="BM234">
            <v>4.3252248468252125E-2</v>
          </cell>
          <cell r="BN234">
            <v>0</v>
          </cell>
          <cell r="BO234">
            <v>0</v>
          </cell>
          <cell r="BP234">
            <v>1410258.472765584</v>
          </cell>
          <cell r="BQ234">
            <v>5211.9094898348849</v>
          </cell>
          <cell r="BR234" t="str">
            <v>Y</v>
          </cell>
          <cell r="BS234">
            <v>5242.5965530319108</v>
          </cell>
          <cell r="BT234">
            <v>4.5382134410686392E-2</v>
          </cell>
          <cell r="BU234">
            <v>0</v>
          </cell>
          <cell r="BV234">
            <v>1410258.472765584</v>
          </cell>
          <cell r="BW234">
            <v>0</v>
          </cell>
          <cell r="BX234">
            <v>1410258.472765584</v>
          </cell>
          <cell r="BY234">
            <v>8254.82</v>
          </cell>
          <cell r="BZ234">
            <v>1402003.6527655839</v>
          </cell>
        </row>
        <row r="235">
          <cell r="C235">
            <v>9252193</v>
          </cell>
          <cell r="D235" t="str">
            <v>Spilsby Primary School</v>
          </cell>
          <cell r="E235">
            <v>222</v>
          </cell>
          <cell r="F235">
            <v>222</v>
          </cell>
          <cell r="G235">
            <v>0</v>
          </cell>
          <cell r="H235">
            <v>714174</v>
          </cell>
          <cell r="I235">
            <v>0</v>
          </cell>
          <cell r="J235">
            <v>0</v>
          </cell>
          <cell r="K235">
            <v>40419.999999999956</v>
          </cell>
          <cell r="L235">
            <v>0</v>
          </cell>
          <cell r="M235">
            <v>51330.000000000015</v>
          </cell>
          <cell r="N235">
            <v>0</v>
          </cell>
          <cell r="O235">
            <v>3300.0000000000014</v>
          </cell>
          <cell r="P235">
            <v>540.00000000000011</v>
          </cell>
          <cell r="Q235">
            <v>33599.999999999971</v>
          </cell>
          <cell r="R235">
            <v>920.00000000000023</v>
          </cell>
          <cell r="S235">
            <v>489.99999999999949</v>
          </cell>
          <cell r="T235">
            <v>639.99999999999932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649.89637305699512</v>
          </cell>
          <cell r="AB235">
            <v>0</v>
          </cell>
          <cell r="AC235">
            <v>0</v>
          </cell>
          <cell r="AD235">
            <v>100644.43113772455</v>
          </cell>
          <cell r="AE235">
            <v>0</v>
          </cell>
          <cell r="AF235">
            <v>8029.0000000000018</v>
          </cell>
          <cell r="AG235">
            <v>0</v>
          </cell>
          <cell r="AH235">
            <v>121300</v>
          </cell>
          <cell r="AI235">
            <v>0</v>
          </cell>
          <cell r="AJ235">
            <v>0</v>
          </cell>
          <cell r="AK235">
            <v>0</v>
          </cell>
          <cell r="AL235">
            <v>4400.6400000000003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714174</v>
          </cell>
          <cell r="AV235">
            <v>240563.32751078147</v>
          </cell>
          <cell r="AW235">
            <v>125700.64</v>
          </cell>
          <cell r="AX235">
            <v>155508.70230275448</v>
          </cell>
          <cell r="AY235">
            <v>1080437.9675107815</v>
          </cell>
          <cell r="AZ235">
            <v>1076037.3275107816</v>
          </cell>
          <cell r="BA235">
            <v>4265</v>
          </cell>
          <cell r="BB235">
            <v>946830</v>
          </cell>
          <cell r="BC235">
            <v>0</v>
          </cell>
          <cell r="BD235">
            <v>0</v>
          </cell>
          <cell r="BE235">
            <v>1080437.9675107815</v>
          </cell>
          <cell r="BF235">
            <v>1080437.9675107815</v>
          </cell>
          <cell r="BG235">
            <v>0</v>
          </cell>
          <cell r="BH235">
            <v>951230.64</v>
          </cell>
          <cell r="BI235">
            <v>825530</v>
          </cell>
          <cell r="BJ235">
            <v>954737.32751078147</v>
          </cell>
          <cell r="BK235">
            <v>4300.6185923909079</v>
          </cell>
          <cell r="BL235">
            <v>4075.7027740196077</v>
          </cell>
          <cell r="BM235">
            <v>5.5184548737218148E-2</v>
          </cell>
          <cell r="BN235">
            <v>0</v>
          </cell>
          <cell r="BO235">
            <v>0</v>
          </cell>
          <cell r="BP235">
            <v>1080437.9675107815</v>
          </cell>
          <cell r="BQ235">
            <v>4847.014988787304</v>
          </cell>
          <cell r="BR235" t="str">
            <v>Y</v>
          </cell>
          <cell r="BS235">
            <v>4866.8376914900064</v>
          </cell>
          <cell r="BT235">
            <v>3.6828598690868741E-2</v>
          </cell>
          <cell r="BU235">
            <v>0</v>
          </cell>
          <cell r="BV235">
            <v>1080437.9675107815</v>
          </cell>
          <cell r="BW235">
            <v>0</v>
          </cell>
          <cell r="BX235">
            <v>1080437.9675107815</v>
          </cell>
          <cell r="BY235">
            <v>4825.6000000000004</v>
          </cell>
          <cell r="BZ235">
            <v>1075612.3675107814</v>
          </cell>
        </row>
        <row r="236">
          <cell r="C236">
            <v>9252202</v>
          </cell>
          <cell r="D236" t="str">
            <v>The Utterby Primary Academy</v>
          </cell>
          <cell r="E236">
            <v>61</v>
          </cell>
          <cell r="F236">
            <v>61</v>
          </cell>
          <cell r="G236">
            <v>0</v>
          </cell>
          <cell r="H236">
            <v>196237</v>
          </cell>
          <cell r="I236">
            <v>0</v>
          </cell>
          <cell r="J236">
            <v>0</v>
          </cell>
          <cell r="K236">
            <v>8930.0000000000109</v>
          </cell>
          <cell r="L236">
            <v>0</v>
          </cell>
          <cell r="M236">
            <v>11210.000000000015</v>
          </cell>
          <cell r="N236">
            <v>0</v>
          </cell>
          <cell r="O236">
            <v>880.00000000000023</v>
          </cell>
          <cell r="P236">
            <v>5939.9999999999991</v>
          </cell>
          <cell r="Q236">
            <v>0</v>
          </cell>
          <cell r="R236">
            <v>5059.9999999999991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662.78846153846041</v>
          </cell>
          <cell r="AB236">
            <v>0</v>
          </cell>
          <cell r="AC236">
            <v>0</v>
          </cell>
          <cell r="AD236">
            <v>21101.020408163266</v>
          </cell>
          <cell r="AE236">
            <v>0</v>
          </cell>
          <cell r="AF236">
            <v>4014.5000000000255</v>
          </cell>
          <cell r="AG236">
            <v>0</v>
          </cell>
          <cell r="AH236">
            <v>121300</v>
          </cell>
          <cell r="AI236">
            <v>55000</v>
          </cell>
          <cell r="AJ236">
            <v>0</v>
          </cell>
          <cell r="AK236">
            <v>0</v>
          </cell>
          <cell r="AL236">
            <v>1352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196237</v>
          </cell>
          <cell r="AV236">
            <v>57798.308869701781</v>
          </cell>
          <cell r="AW236">
            <v>177652</v>
          </cell>
          <cell r="AX236">
            <v>45812.582921632653</v>
          </cell>
          <cell r="AY236">
            <v>431687.30886970181</v>
          </cell>
          <cell r="AZ236">
            <v>430335.30886970181</v>
          </cell>
          <cell r="BA236">
            <v>4265</v>
          </cell>
          <cell r="BB236">
            <v>260165</v>
          </cell>
          <cell r="BC236">
            <v>0</v>
          </cell>
          <cell r="BD236">
            <v>0</v>
          </cell>
          <cell r="BE236">
            <v>431687.30886970181</v>
          </cell>
          <cell r="BF236">
            <v>431687.30886970175</v>
          </cell>
          <cell r="BG236">
            <v>0</v>
          </cell>
          <cell r="BH236">
            <v>261517</v>
          </cell>
          <cell r="BI236">
            <v>83865</v>
          </cell>
          <cell r="BJ236">
            <v>254035.30886970181</v>
          </cell>
          <cell r="BK236">
            <v>4164.5132601590458</v>
          </cell>
          <cell r="BL236">
            <v>3690.4228098360654</v>
          </cell>
          <cell r="BM236">
            <v>0.12846507697150295</v>
          </cell>
          <cell r="BN236">
            <v>0</v>
          </cell>
          <cell r="BO236">
            <v>0</v>
          </cell>
          <cell r="BP236">
            <v>431687.30886970181</v>
          </cell>
          <cell r="BQ236">
            <v>7054.6771945852752</v>
          </cell>
          <cell r="BR236" t="str">
            <v>Y</v>
          </cell>
          <cell r="BS236">
            <v>7076.8411290115055</v>
          </cell>
          <cell r="BT236">
            <v>7.1801961545085558E-2</v>
          </cell>
          <cell r="BU236">
            <v>0</v>
          </cell>
          <cell r="BV236">
            <v>431687.30886970181</v>
          </cell>
          <cell r="BW236">
            <v>0</v>
          </cell>
          <cell r="BX236">
            <v>431687.30886970181</v>
          </cell>
          <cell r="BY236">
            <v>1352</v>
          </cell>
          <cell r="BZ236">
            <v>430335.30886970181</v>
          </cell>
        </row>
        <row r="237">
          <cell r="C237">
            <v>9252207</v>
          </cell>
          <cell r="D237" t="str">
            <v>White's Wood Academy</v>
          </cell>
          <cell r="E237">
            <v>214</v>
          </cell>
          <cell r="F237">
            <v>214</v>
          </cell>
          <cell r="G237">
            <v>0</v>
          </cell>
          <cell r="H237">
            <v>688438</v>
          </cell>
          <cell r="I237">
            <v>0</v>
          </cell>
          <cell r="J237">
            <v>0</v>
          </cell>
          <cell r="K237">
            <v>58280.000000000044</v>
          </cell>
          <cell r="L237">
            <v>0</v>
          </cell>
          <cell r="M237">
            <v>76700.000000000029</v>
          </cell>
          <cell r="N237">
            <v>0</v>
          </cell>
          <cell r="O237">
            <v>0</v>
          </cell>
          <cell r="P237">
            <v>8910.0000000000291</v>
          </cell>
          <cell r="Q237">
            <v>0</v>
          </cell>
          <cell r="R237">
            <v>19320.000000000036</v>
          </cell>
          <cell r="S237">
            <v>36259.999999999949</v>
          </cell>
          <cell r="T237">
            <v>29439.999999999945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2824.9999999999986</v>
          </cell>
          <cell r="AB237">
            <v>0</v>
          </cell>
          <cell r="AC237">
            <v>0</v>
          </cell>
          <cell r="AD237">
            <v>57354.743589743586</v>
          </cell>
          <cell r="AE237">
            <v>0</v>
          </cell>
          <cell r="AF237">
            <v>0</v>
          </cell>
          <cell r="AG237">
            <v>0</v>
          </cell>
          <cell r="AH237">
            <v>121300</v>
          </cell>
          <cell r="AI237">
            <v>0</v>
          </cell>
          <cell r="AJ237">
            <v>0</v>
          </cell>
          <cell r="AK237">
            <v>0</v>
          </cell>
          <cell r="AL237">
            <v>4335.41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688438</v>
          </cell>
          <cell r="AV237">
            <v>289089.74358974356</v>
          </cell>
          <cell r="AW237">
            <v>125635.41</v>
          </cell>
          <cell r="AX237">
            <v>163450.60196769232</v>
          </cell>
          <cell r="AY237">
            <v>1103163.1535897434</v>
          </cell>
          <cell r="AZ237">
            <v>1098827.7435897435</v>
          </cell>
          <cell r="BA237">
            <v>4265</v>
          </cell>
          <cell r="BB237">
            <v>912710</v>
          </cell>
          <cell r="BC237">
            <v>0</v>
          </cell>
          <cell r="BD237">
            <v>0</v>
          </cell>
          <cell r="BE237">
            <v>1103163.1535897434</v>
          </cell>
          <cell r="BF237">
            <v>1103163.1535897437</v>
          </cell>
          <cell r="BG237">
            <v>0</v>
          </cell>
          <cell r="BH237">
            <v>917045.41</v>
          </cell>
          <cell r="BI237">
            <v>791410</v>
          </cell>
          <cell r="BJ237">
            <v>977527.74358974339</v>
          </cell>
          <cell r="BK237">
            <v>4567.886652288521</v>
          </cell>
          <cell r="BL237">
            <v>4322.9984196428577</v>
          </cell>
          <cell r="BM237">
            <v>5.6647772882113284E-2</v>
          </cell>
          <cell r="BN237">
            <v>0</v>
          </cell>
          <cell r="BO237">
            <v>0</v>
          </cell>
          <cell r="BP237">
            <v>1103163.1535897434</v>
          </cell>
          <cell r="BQ237">
            <v>5134.7090821950633</v>
          </cell>
          <cell r="BR237" t="str">
            <v>Y</v>
          </cell>
          <cell r="BS237">
            <v>5154.968007428708</v>
          </cell>
          <cell r="BT237">
            <v>5.5508680227045026E-2</v>
          </cell>
          <cell r="BU237">
            <v>0</v>
          </cell>
          <cell r="BV237">
            <v>1103163.1535897434</v>
          </cell>
          <cell r="BW237">
            <v>0</v>
          </cell>
          <cell r="BX237">
            <v>1103163.1535897434</v>
          </cell>
          <cell r="BY237">
            <v>4335.41</v>
          </cell>
          <cell r="BZ237">
            <v>1098827.7435897435</v>
          </cell>
        </row>
        <row r="238">
          <cell r="C238">
            <v>9252208</v>
          </cell>
          <cell r="D238" t="str">
            <v>The Gainsborough Hillcrest Early Years Academy</v>
          </cell>
          <cell r="E238">
            <v>159</v>
          </cell>
          <cell r="F238">
            <v>159</v>
          </cell>
          <cell r="G238">
            <v>0</v>
          </cell>
          <cell r="H238">
            <v>511503</v>
          </cell>
          <cell r="I238">
            <v>0</v>
          </cell>
          <cell r="J238">
            <v>0</v>
          </cell>
          <cell r="K238">
            <v>43709.999999999964</v>
          </cell>
          <cell r="L238">
            <v>0</v>
          </cell>
          <cell r="M238">
            <v>54869.999999999956</v>
          </cell>
          <cell r="N238">
            <v>0</v>
          </cell>
          <cell r="O238">
            <v>0</v>
          </cell>
          <cell r="P238">
            <v>9989.9999999999891</v>
          </cell>
          <cell r="Q238">
            <v>0</v>
          </cell>
          <cell r="R238">
            <v>14719.999999999991</v>
          </cell>
          <cell r="S238">
            <v>20090.000000000018</v>
          </cell>
          <cell r="T238">
            <v>26240.000000000022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7774.1826923076887</v>
          </cell>
          <cell r="AB238">
            <v>0</v>
          </cell>
          <cell r="AC238">
            <v>0</v>
          </cell>
          <cell r="AD238">
            <v>53600.611285266452</v>
          </cell>
          <cell r="AE238">
            <v>0</v>
          </cell>
          <cell r="AF238">
            <v>0</v>
          </cell>
          <cell r="AG238">
            <v>0</v>
          </cell>
          <cell r="AH238">
            <v>121300</v>
          </cell>
          <cell r="AI238">
            <v>0</v>
          </cell>
          <cell r="AJ238">
            <v>0</v>
          </cell>
          <cell r="AK238">
            <v>0</v>
          </cell>
          <cell r="AL238">
            <v>3536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511503</v>
          </cell>
          <cell r="AV238">
            <v>230994.7939775741</v>
          </cell>
          <cell r="AW238">
            <v>124836</v>
          </cell>
          <cell r="AX238">
            <v>132468.58973272727</v>
          </cell>
          <cell r="AY238">
            <v>867333.7939775741</v>
          </cell>
          <cell r="AZ238">
            <v>863797.7939775741</v>
          </cell>
          <cell r="BA238">
            <v>4265</v>
          </cell>
          <cell r="BB238">
            <v>678135</v>
          </cell>
          <cell r="BC238">
            <v>0</v>
          </cell>
          <cell r="BD238">
            <v>0</v>
          </cell>
          <cell r="BE238">
            <v>867333.7939775741</v>
          </cell>
          <cell r="BF238">
            <v>867333.79397757421</v>
          </cell>
          <cell r="BG238">
            <v>0</v>
          </cell>
          <cell r="BH238">
            <v>681671</v>
          </cell>
          <cell r="BI238">
            <v>556835</v>
          </cell>
          <cell r="BJ238">
            <v>742497.7939775741</v>
          </cell>
          <cell r="BK238">
            <v>4669.7974463998371</v>
          </cell>
          <cell r="BL238">
            <v>4461.0822357142852</v>
          </cell>
          <cell r="BM238">
            <v>4.6785779695929224E-2</v>
          </cell>
          <cell r="BN238">
            <v>0</v>
          </cell>
          <cell r="BO238">
            <v>0</v>
          </cell>
          <cell r="BP238">
            <v>867333.7939775741</v>
          </cell>
          <cell r="BQ238">
            <v>5432.6905281608433</v>
          </cell>
          <cell r="BR238" t="str">
            <v>Y</v>
          </cell>
          <cell r="BS238">
            <v>5454.9295218715351</v>
          </cell>
          <cell r="BT238">
            <v>4.8187635062893586E-2</v>
          </cell>
          <cell r="BU238">
            <v>0</v>
          </cell>
          <cell r="BV238">
            <v>867333.7939775741</v>
          </cell>
          <cell r="BW238">
            <v>0</v>
          </cell>
          <cell r="BX238">
            <v>867333.7939775741</v>
          </cell>
          <cell r="BY238">
            <v>3536</v>
          </cell>
          <cell r="BZ238">
            <v>863797.7939775741</v>
          </cell>
        </row>
        <row r="239">
          <cell r="C239">
            <v>9252234</v>
          </cell>
          <cell r="D239" t="str">
            <v>Carlton Road Academy</v>
          </cell>
          <cell r="E239">
            <v>405</v>
          </cell>
          <cell r="F239">
            <v>405</v>
          </cell>
          <cell r="G239">
            <v>0</v>
          </cell>
          <cell r="H239">
            <v>1302885</v>
          </cell>
          <cell r="I239">
            <v>0</v>
          </cell>
          <cell r="J239">
            <v>0</v>
          </cell>
          <cell r="K239">
            <v>63919.999999999905</v>
          </cell>
          <cell r="L239">
            <v>0</v>
          </cell>
          <cell r="M239">
            <v>87909.999999999956</v>
          </cell>
          <cell r="N239">
            <v>0</v>
          </cell>
          <cell r="O239">
            <v>25080.000000000047</v>
          </cell>
          <cell r="P239">
            <v>12689.999999999958</v>
          </cell>
          <cell r="Q239">
            <v>31079.999999999989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86386.383285302581</v>
          </cell>
          <cell r="AB239">
            <v>0</v>
          </cell>
          <cell r="AC239">
            <v>0</v>
          </cell>
          <cell r="AD239">
            <v>221629.24528301886</v>
          </cell>
          <cell r="AE239">
            <v>0</v>
          </cell>
          <cell r="AF239">
            <v>10822.500000000007</v>
          </cell>
          <cell r="AG239">
            <v>0</v>
          </cell>
          <cell r="AH239">
            <v>121300</v>
          </cell>
          <cell r="AI239">
            <v>0</v>
          </cell>
          <cell r="AJ239">
            <v>0</v>
          </cell>
          <cell r="AK239">
            <v>0</v>
          </cell>
          <cell r="AL239">
            <v>11128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1302885</v>
          </cell>
          <cell r="AV239">
            <v>539518.12856832123</v>
          </cell>
          <cell r="AW239">
            <v>132428</v>
          </cell>
          <cell r="AX239">
            <v>297317.29435094335</v>
          </cell>
          <cell r="AY239">
            <v>1974831.1285683212</v>
          </cell>
          <cell r="AZ239">
            <v>1963703.1285683212</v>
          </cell>
          <cell r="BA239">
            <v>4265</v>
          </cell>
          <cell r="BB239">
            <v>1727325</v>
          </cell>
          <cell r="BC239">
            <v>0</v>
          </cell>
          <cell r="BD239">
            <v>0</v>
          </cell>
          <cell r="BE239">
            <v>1974831.1285683212</v>
          </cell>
          <cell r="BF239">
            <v>1974831.1285683215</v>
          </cell>
          <cell r="BG239">
            <v>0</v>
          </cell>
          <cell r="BH239">
            <v>1738453</v>
          </cell>
          <cell r="BI239">
            <v>1606025</v>
          </cell>
          <cell r="BJ239">
            <v>1842403.1285683212</v>
          </cell>
          <cell r="BK239">
            <v>4549.1435273291881</v>
          </cell>
          <cell r="BL239">
            <v>4319.3899258793972</v>
          </cell>
          <cell r="BM239">
            <v>5.3191215748602444E-2</v>
          </cell>
          <cell r="BN239">
            <v>0</v>
          </cell>
          <cell r="BO239">
            <v>0</v>
          </cell>
          <cell r="BP239">
            <v>1974831.1285683212</v>
          </cell>
          <cell r="BQ239">
            <v>4848.6497001686948</v>
          </cell>
          <cell r="BR239" t="str">
            <v>Y</v>
          </cell>
          <cell r="BS239">
            <v>4876.1262433785705</v>
          </cell>
          <cell r="BT239">
            <v>4.8150622961892431E-2</v>
          </cell>
          <cell r="BU239">
            <v>0</v>
          </cell>
          <cell r="BV239">
            <v>1974831.1285683212</v>
          </cell>
          <cell r="BW239">
            <v>0</v>
          </cell>
          <cell r="BX239">
            <v>1974831.1285683212</v>
          </cell>
          <cell r="BY239">
            <v>11128</v>
          </cell>
          <cell r="BZ239">
            <v>1963703.1285683212</v>
          </cell>
        </row>
        <row r="240">
          <cell r="C240">
            <v>9252237</v>
          </cell>
          <cell r="D240" t="str">
            <v>Park Academy</v>
          </cell>
          <cell r="E240">
            <v>330</v>
          </cell>
          <cell r="F240">
            <v>330</v>
          </cell>
          <cell r="G240">
            <v>0</v>
          </cell>
          <cell r="H240">
            <v>1061610</v>
          </cell>
          <cell r="I240">
            <v>0</v>
          </cell>
          <cell r="J240">
            <v>0</v>
          </cell>
          <cell r="K240">
            <v>32899.999999999978</v>
          </cell>
          <cell r="L240">
            <v>0</v>
          </cell>
          <cell r="M240">
            <v>44839.999999999942</v>
          </cell>
          <cell r="N240">
            <v>0</v>
          </cell>
          <cell r="O240">
            <v>9239.9999999999818</v>
          </cell>
          <cell r="P240">
            <v>21329.999999999967</v>
          </cell>
          <cell r="Q240">
            <v>11339.999999999998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70155.762711864416</v>
          </cell>
          <cell r="AB240">
            <v>0</v>
          </cell>
          <cell r="AC240">
            <v>0</v>
          </cell>
          <cell r="AD240">
            <v>150252.74725274724</v>
          </cell>
          <cell r="AE240">
            <v>0</v>
          </cell>
          <cell r="AF240">
            <v>3884.9999999999909</v>
          </cell>
          <cell r="AG240">
            <v>0</v>
          </cell>
          <cell r="AH240">
            <v>121300</v>
          </cell>
          <cell r="AI240">
            <v>0</v>
          </cell>
          <cell r="AJ240">
            <v>0</v>
          </cell>
          <cell r="AK240">
            <v>0</v>
          </cell>
          <cell r="AL240">
            <v>7530.4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1061610</v>
          </cell>
          <cell r="AV240">
            <v>343943.5099646115</v>
          </cell>
          <cell r="AW240">
            <v>128830.39999999999</v>
          </cell>
          <cell r="AX240">
            <v>207337.15618901094</v>
          </cell>
          <cell r="AY240">
            <v>1534383.9099646113</v>
          </cell>
          <cell r="AZ240">
            <v>1526853.5099646114</v>
          </cell>
          <cell r="BA240">
            <v>4265</v>
          </cell>
          <cell r="BB240">
            <v>1407450</v>
          </cell>
          <cell r="BC240">
            <v>0</v>
          </cell>
          <cell r="BD240">
            <v>0</v>
          </cell>
          <cell r="BE240">
            <v>1534383.9099646113</v>
          </cell>
          <cell r="BF240">
            <v>1534383.9099646115</v>
          </cell>
          <cell r="BG240">
            <v>0</v>
          </cell>
          <cell r="BH240">
            <v>1414980.4</v>
          </cell>
          <cell r="BI240">
            <v>1286150</v>
          </cell>
          <cell r="BJ240">
            <v>1405553.5099646114</v>
          </cell>
          <cell r="BK240">
            <v>4259.2530604988224</v>
          </cell>
          <cell r="BL240">
            <v>4889.9034480480477</v>
          </cell>
          <cell r="BM240">
            <v>-0.12896990589885132</v>
          </cell>
          <cell r="BN240">
            <v>0.13396990589885133</v>
          </cell>
          <cell r="BO240">
            <v>216182.96858052362</v>
          </cell>
          <cell r="BP240">
            <v>1750566.8785451348</v>
          </cell>
          <cell r="BQ240">
            <v>5281.9287228640451</v>
          </cell>
          <cell r="BR240" t="str">
            <v>Y</v>
          </cell>
          <cell r="BS240">
            <v>5304.7481168034392</v>
          </cell>
          <cell r="BT240">
            <v>5.6515629769722242E-3</v>
          </cell>
          <cell r="BU240">
            <v>0</v>
          </cell>
          <cell r="BV240">
            <v>1750566.8785451348</v>
          </cell>
          <cell r="BW240">
            <v>0</v>
          </cell>
          <cell r="BX240">
            <v>1750566.8785451348</v>
          </cell>
          <cell r="BY240">
            <v>6916</v>
          </cell>
          <cell r="BZ240">
            <v>1743650.8785451348</v>
          </cell>
        </row>
        <row r="241">
          <cell r="C241">
            <v>9252239</v>
          </cell>
          <cell r="D241" t="str">
            <v>Staniland Academy</v>
          </cell>
          <cell r="E241">
            <v>536</v>
          </cell>
          <cell r="F241">
            <v>536</v>
          </cell>
          <cell r="G241">
            <v>0</v>
          </cell>
          <cell r="H241">
            <v>1724312</v>
          </cell>
          <cell r="I241">
            <v>0</v>
          </cell>
          <cell r="J241">
            <v>0</v>
          </cell>
          <cell r="K241">
            <v>52640</v>
          </cell>
          <cell r="L241">
            <v>0</v>
          </cell>
          <cell r="M241">
            <v>73160.000000000146</v>
          </cell>
          <cell r="N241">
            <v>0</v>
          </cell>
          <cell r="O241">
            <v>30196.336448598107</v>
          </cell>
          <cell r="P241">
            <v>46526.803738317787</v>
          </cell>
          <cell r="Q241">
            <v>18514.542056074766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85052.936170212692</v>
          </cell>
          <cell r="AB241">
            <v>0</v>
          </cell>
          <cell r="AC241">
            <v>0</v>
          </cell>
          <cell r="AD241">
            <v>259778.83449883451</v>
          </cell>
          <cell r="AE241">
            <v>0</v>
          </cell>
          <cell r="AF241">
            <v>0</v>
          </cell>
          <cell r="AG241">
            <v>0</v>
          </cell>
          <cell r="AH241">
            <v>121300</v>
          </cell>
          <cell r="AI241">
            <v>0</v>
          </cell>
          <cell r="AJ241">
            <v>0</v>
          </cell>
          <cell r="AK241">
            <v>0</v>
          </cell>
          <cell r="AL241">
            <v>11440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1724312</v>
          </cell>
          <cell r="AV241">
            <v>565869.45291203796</v>
          </cell>
          <cell r="AW241">
            <v>132740</v>
          </cell>
          <cell r="AX241">
            <v>357652.06343469321</v>
          </cell>
          <cell r="AY241">
            <v>2422921.4529120382</v>
          </cell>
          <cell r="AZ241">
            <v>2411481.4529120382</v>
          </cell>
          <cell r="BA241">
            <v>4265</v>
          </cell>
          <cell r="BB241">
            <v>2286040</v>
          </cell>
          <cell r="BC241">
            <v>0</v>
          </cell>
          <cell r="BD241">
            <v>0</v>
          </cell>
          <cell r="BE241">
            <v>2422921.4529120382</v>
          </cell>
          <cell r="BF241">
            <v>2422921.4529120382</v>
          </cell>
          <cell r="BG241">
            <v>0</v>
          </cell>
          <cell r="BH241">
            <v>2297480</v>
          </cell>
          <cell r="BI241">
            <v>2164740</v>
          </cell>
          <cell r="BJ241">
            <v>2290181.4529120382</v>
          </cell>
          <cell r="BK241">
            <v>4272.7265912538023</v>
          </cell>
          <cell r="BL241">
            <v>4129.0445112478037</v>
          </cell>
          <cell r="BM241">
            <v>3.4797900486322843E-2</v>
          </cell>
          <cell r="BN241">
            <v>0</v>
          </cell>
          <cell r="BO241">
            <v>0</v>
          </cell>
          <cell r="BP241">
            <v>2422921.4529120382</v>
          </cell>
          <cell r="BQ241">
            <v>4499.0325614030562</v>
          </cell>
          <cell r="BR241" t="str">
            <v>Y</v>
          </cell>
          <cell r="BS241">
            <v>4520.3758449851457</v>
          </cell>
          <cell r="BT241">
            <v>3.6229453248952437E-2</v>
          </cell>
          <cell r="BU241">
            <v>0</v>
          </cell>
          <cell r="BV241">
            <v>2422921.4529120382</v>
          </cell>
          <cell r="BW241">
            <v>0</v>
          </cell>
          <cell r="BX241">
            <v>2422921.4529120382</v>
          </cell>
          <cell r="BY241">
            <v>11440</v>
          </cell>
          <cell r="BZ241">
            <v>2411481.4529120382</v>
          </cell>
        </row>
        <row r="242">
          <cell r="C242">
            <v>9252240</v>
          </cell>
          <cell r="D242" t="str">
            <v>Waddington All Saints Academy</v>
          </cell>
          <cell r="E242">
            <v>368</v>
          </cell>
          <cell r="F242">
            <v>368</v>
          </cell>
          <cell r="G242">
            <v>0</v>
          </cell>
          <cell r="H242">
            <v>1183856</v>
          </cell>
          <cell r="I242">
            <v>0</v>
          </cell>
          <cell r="J242">
            <v>0</v>
          </cell>
          <cell r="K242">
            <v>16919.999999999993</v>
          </cell>
          <cell r="L242">
            <v>0</v>
          </cell>
          <cell r="M242">
            <v>24780.000000000062</v>
          </cell>
          <cell r="N242">
            <v>0</v>
          </cell>
          <cell r="O242">
            <v>220.00000000000028</v>
          </cell>
          <cell r="P242">
            <v>270.00000000000034</v>
          </cell>
          <cell r="Q242">
            <v>0</v>
          </cell>
          <cell r="R242">
            <v>2299.999999999995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677.26384364820785</v>
          </cell>
          <cell r="AB242">
            <v>0</v>
          </cell>
          <cell r="AC242">
            <v>0</v>
          </cell>
          <cell r="AD242">
            <v>43223.512544802863</v>
          </cell>
          <cell r="AE242">
            <v>0</v>
          </cell>
          <cell r="AF242">
            <v>1775.9999999999907</v>
          </cell>
          <cell r="AG242">
            <v>0</v>
          </cell>
          <cell r="AH242">
            <v>121300</v>
          </cell>
          <cell r="AI242">
            <v>0</v>
          </cell>
          <cell r="AJ242">
            <v>0</v>
          </cell>
          <cell r="AK242">
            <v>0</v>
          </cell>
          <cell r="AL242">
            <v>7020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1183856</v>
          </cell>
          <cell r="AV242">
            <v>90166.776388451108</v>
          </cell>
          <cell r="AW242">
            <v>128320</v>
          </cell>
          <cell r="AX242">
            <v>108762.72921032258</v>
          </cell>
          <cell r="AY242">
            <v>1402342.776388451</v>
          </cell>
          <cell r="AZ242">
            <v>1395322.776388451</v>
          </cell>
          <cell r="BA242">
            <v>4265</v>
          </cell>
          <cell r="BB242">
            <v>1569520</v>
          </cell>
          <cell r="BC242">
            <v>174197.22361154901</v>
          </cell>
          <cell r="BD242">
            <v>0</v>
          </cell>
          <cell r="BE242">
            <v>1576540</v>
          </cell>
          <cell r="BF242">
            <v>1576540</v>
          </cell>
          <cell r="BG242">
            <v>0</v>
          </cell>
          <cell r="BH242">
            <v>1576540</v>
          </cell>
          <cell r="BI242">
            <v>1448220</v>
          </cell>
          <cell r="BJ242">
            <v>1448220</v>
          </cell>
          <cell r="BK242">
            <v>3935.3804347826085</v>
          </cell>
          <cell r="BL242">
            <v>3844.9171270718234</v>
          </cell>
          <cell r="BM242">
            <v>2.3528025369867808E-2</v>
          </cell>
          <cell r="BN242">
            <v>0</v>
          </cell>
          <cell r="BO242">
            <v>0</v>
          </cell>
          <cell r="BP242">
            <v>1576540</v>
          </cell>
          <cell r="BQ242">
            <v>4265</v>
          </cell>
          <cell r="BR242" t="str">
            <v>Y</v>
          </cell>
          <cell r="BS242">
            <v>4284.076086956522</v>
          </cell>
          <cell r="BT242">
            <v>2.0165732662093427E-2</v>
          </cell>
          <cell r="BU242">
            <v>0</v>
          </cell>
          <cell r="BV242">
            <v>1576540</v>
          </cell>
          <cell r="BW242">
            <v>0</v>
          </cell>
          <cell r="BX242">
            <v>1576540</v>
          </cell>
          <cell r="BY242">
            <v>7020</v>
          </cell>
          <cell r="BZ242">
            <v>1569520</v>
          </cell>
        </row>
        <row r="243">
          <cell r="C243">
            <v>9252241</v>
          </cell>
          <cell r="D243" t="str">
            <v>Cherry Willingham Primary Academy</v>
          </cell>
          <cell r="E243">
            <v>195</v>
          </cell>
          <cell r="F243">
            <v>195</v>
          </cell>
          <cell r="G243">
            <v>0</v>
          </cell>
          <cell r="H243">
            <v>627315</v>
          </cell>
          <cell r="I243">
            <v>0</v>
          </cell>
          <cell r="J243">
            <v>0</v>
          </cell>
          <cell r="K243">
            <v>14100.000000000013</v>
          </cell>
          <cell r="L243">
            <v>0</v>
          </cell>
          <cell r="M243">
            <v>20649.999999999942</v>
          </cell>
          <cell r="N243">
            <v>0</v>
          </cell>
          <cell r="O243">
            <v>0</v>
          </cell>
          <cell r="P243">
            <v>1620.0000000000014</v>
          </cell>
          <cell r="Q243">
            <v>1679.9999999999989</v>
          </cell>
          <cell r="R243">
            <v>5519.9999999999964</v>
          </cell>
          <cell r="S243">
            <v>1959.9999999999986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5065.5172413793125</v>
          </cell>
          <cell r="AB243">
            <v>0</v>
          </cell>
          <cell r="AC243">
            <v>0</v>
          </cell>
          <cell r="AD243">
            <v>58930.813953488367</v>
          </cell>
          <cell r="AE243">
            <v>0</v>
          </cell>
          <cell r="AF243">
            <v>0</v>
          </cell>
          <cell r="AG243">
            <v>0</v>
          </cell>
          <cell r="AH243">
            <v>121300</v>
          </cell>
          <cell r="AI243">
            <v>0</v>
          </cell>
          <cell r="AJ243">
            <v>0</v>
          </cell>
          <cell r="AK243">
            <v>0</v>
          </cell>
          <cell r="AL243">
            <v>6085.94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627315</v>
          </cell>
          <cell r="AV243">
            <v>109526.33119486764</v>
          </cell>
          <cell r="AW243">
            <v>127385.94</v>
          </cell>
          <cell r="AX243">
            <v>95673.277393023236</v>
          </cell>
          <cell r="AY243">
            <v>864227.27119486756</v>
          </cell>
          <cell r="AZ243">
            <v>858141.33119486761</v>
          </cell>
          <cell r="BA243">
            <v>4265</v>
          </cell>
          <cell r="BB243">
            <v>831675</v>
          </cell>
          <cell r="BC243">
            <v>0</v>
          </cell>
          <cell r="BD243">
            <v>0</v>
          </cell>
          <cell r="BE243">
            <v>864227.27119486756</v>
          </cell>
          <cell r="BF243">
            <v>864227.27119486779</v>
          </cell>
          <cell r="BG243">
            <v>0</v>
          </cell>
          <cell r="BH243">
            <v>837760.94</v>
          </cell>
          <cell r="BI243">
            <v>710375</v>
          </cell>
          <cell r="BJ243">
            <v>736841.33119486761</v>
          </cell>
          <cell r="BK243">
            <v>3778.6734933070134</v>
          </cell>
          <cell r="BL243">
            <v>3605.1184834123223</v>
          </cell>
          <cell r="BM243">
            <v>4.8141277656543885E-2</v>
          </cell>
          <cell r="BN243">
            <v>0</v>
          </cell>
          <cell r="BO243">
            <v>0</v>
          </cell>
          <cell r="BP243">
            <v>864227.27119486756</v>
          </cell>
          <cell r="BQ243">
            <v>4400.7247753582951</v>
          </cell>
          <cell r="BR243" t="str">
            <v>Y</v>
          </cell>
          <cell r="BS243">
            <v>4431.9347240762436</v>
          </cell>
          <cell r="BT243">
            <v>5.3005395950763923E-2</v>
          </cell>
          <cell r="BU243">
            <v>0</v>
          </cell>
          <cell r="BV243">
            <v>864227.27119486756</v>
          </cell>
          <cell r="BW243">
            <v>0</v>
          </cell>
          <cell r="BX243">
            <v>864227.27119486756</v>
          </cell>
          <cell r="BY243">
            <v>6085.94</v>
          </cell>
          <cell r="BZ243">
            <v>858141.33119486761</v>
          </cell>
        </row>
        <row r="244">
          <cell r="C244">
            <v>9252244</v>
          </cell>
          <cell r="D244" t="str">
            <v>Horncastle Primary School</v>
          </cell>
          <cell r="E244">
            <v>416</v>
          </cell>
          <cell r="F244">
            <v>416</v>
          </cell>
          <cell r="G244">
            <v>0</v>
          </cell>
          <cell r="H244">
            <v>1338272</v>
          </cell>
          <cell r="I244">
            <v>0</v>
          </cell>
          <cell r="J244">
            <v>0</v>
          </cell>
          <cell r="K244">
            <v>54990</v>
          </cell>
          <cell r="L244">
            <v>0</v>
          </cell>
          <cell r="M244">
            <v>75520.000000000073</v>
          </cell>
          <cell r="N244">
            <v>0</v>
          </cell>
          <cell r="O244">
            <v>219.99999999999966</v>
          </cell>
          <cell r="P244">
            <v>809.99999999999989</v>
          </cell>
          <cell r="Q244">
            <v>0</v>
          </cell>
          <cell r="R244">
            <v>57039.999999999985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1316.7507002801112</v>
          </cell>
          <cell r="AB244">
            <v>0</v>
          </cell>
          <cell r="AC244">
            <v>0</v>
          </cell>
          <cell r="AD244">
            <v>117843.74655647382</v>
          </cell>
          <cell r="AE244">
            <v>0</v>
          </cell>
          <cell r="AF244">
            <v>0</v>
          </cell>
          <cell r="AG244">
            <v>0</v>
          </cell>
          <cell r="AH244">
            <v>121300</v>
          </cell>
          <cell r="AI244">
            <v>0</v>
          </cell>
          <cell r="AJ244">
            <v>0</v>
          </cell>
          <cell r="AK244">
            <v>0</v>
          </cell>
          <cell r="AL244">
            <v>44544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1338272</v>
          </cell>
          <cell r="AV244">
            <v>307740.49725675397</v>
          </cell>
          <cell r="AW244">
            <v>165844</v>
          </cell>
          <cell r="AX244">
            <v>216184.22723834711</v>
          </cell>
          <cell r="AY244">
            <v>1811856.497256754</v>
          </cell>
          <cell r="AZ244">
            <v>1767312.497256754</v>
          </cell>
          <cell r="BA244">
            <v>4265</v>
          </cell>
          <cell r="BB244">
            <v>1774240</v>
          </cell>
          <cell r="BC244">
            <v>6927.5027432460338</v>
          </cell>
          <cell r="BD244">
            <v>0</v>
          </cell>
          <cell r="BE244">
            <v>1818784</v>
          </cell>
          <cell r="BF244">
            <v>1818784</v>
          </cell>
          <cell r="BG244">
            <v>0</v>
          </cell>
          <cell r="BH244">
            <v>1818784</v>
          </cell>
          <cell r="BI244">
            <v>1652940</v>
          </cell>
          <cell r="BJ244">
            <v>1652940</v>
          </cell>
          <cell r="BK244">
            <v>3973.4134615384614</v>
          </cell>
          <cell r="BL244">
            <v>3906.1851015801353</v>
          </cell>
          <cell r="BM244">
            <v>1.7210746088589298E-2</v>
          </cell>
          <cell r="BN244">
            <v>0</v>
          </cell>
          <cell r="BO244">
            <v>0</v>
          </cell>
          <cell r="BP244">
            <v>1818784</v>
          </cell>
          <cell r="BQ244">
            <v>4265</v>
          </cell>
          <cell r="BR244" t="str">
            <v>Y</v>
          </cell>
          <cell r="BS244">
            <v>4372.0769230769229</v>
          </cell>
          <cell r="BT244">
            <v>2.1381858900395123E-2</v>
          </cell>
          <cell r="BU244">
            <v>0</v>
          </cell>
          <cell r="BV244">
            <v>1818784</v>
          </cell>
          <cell r="BW244">
            <v>0</v>
          </cell>
          <cell r="BX244">
            <v>1818784</v>
          </cell>
          <cell r="BY244">
            <v>44544</v>
          </cell>
          <cell r="BZ244">
            <v>1774240</v>
          </cell>
        </row>
        <row r="245">
          <cell r="C245">
            <v>9252247</v>
          </cell>
          <cell r="D245" t="str">
            <v>Benjamin Adlard Primary School</v>
          </cell>
          <cell r="E245">
            <v>203</v>
          </cell>
          <cell r="F245">
            <v>203</v>
          </cell>
          <cell r="G245">
            <v>0</v>
          </cell>
          <cell r="H245">
            <v>653051</v>
          </cell>
          <cell r="I245">
            <v>0</v>
          </cell>
          <cell r="J245">
            <v>0</v>
          </cell>
          <cell r="K245">
            <v>77550</v>
          </cell>
          <cell r="L245">
            <v>0</v>
          </cell>
          <cell r="M245">
            <v>98529.999999999956</v>
          </cell>
          <cell r="N245">
            <v>0</v>
          </cell>
          <cell r="O245">
            <v>0</v>
          </cell>
          <cell r="P245">
            <v>809.99999999999955</v>
          </cell>
          <cell r="Q245">
            <v>0</v>
          </cell>
          <cell r="R245">
            <v>5980.0000000000036</v>
          </cell>
          <cell r="S245">
            <v>16170.000000000018</v>
          </cell>
          <cell r="T245">
            <v>92159.999999999985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8423.9265536723142</v>
          </cell>
          <cell r="AB245">
            <v>0</v>
          </cell>
          <cell r="AC245">
            <v>0</v>
          </cell>
          <cell r="AD245">
            <v>99119.135802469144</v>
          </cell>
          <cell r="AE245">
            <v>0</v>
          </cell>
          <cell r="AF245">
            <v>5383.5000000000082</v>
          </cell>
          <cell r="AG245">
            <v>0</v>
          </cell>
          <cell r="AH245">
            <v>121300</v>
          </cell>
          <cell r="AI245">
            <v>0</v>
          </cell>
          <cell r="AJ245">
            <v>0</v>
          </cell>
          <cell r="AK245">
            <v>0</v>
          </cell>
          <cell r="AL245">
            <v>5616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653051</v>
          </cell>
          <cell r="AV245">
            <v>404126.5623561414</v>
          </cell>
          <cell r="AW245">
            <v>126916</v>
          </cell>
          <cell r="AX245">
            <v>210197.20132000002</v>
          </cell>
          <cell r="AY245">
            <v>1184093.5623561414</v>
          </cell>
          <cell r="AZ245">
            <v>1178477.5623561414</v>
          </cell>
          <cell r="BA245">
            <v>4265</v>
          </cell>
          <cell r="BB245">
            <v>865795</v>
          </cell>
          <cell r="BC245">
            <v>0</v>
          </cell>
          <cell r="BD245">
            <v>0</v>
          </cell>
          <cell r="BE245">
            <v>1184093.5623561414</v>
          </cell>
          <cell r="BF245">
            <v>1184093.5623561414</v>
          </cell>
          <cell r="BG245">
            <v>0</v>
          </cell>
          <cell r="BH245">
            <v>871411</v>
          </cell>
          <cell r="BI245">
            <v>744495</v>
          </cell>
          <cell r="BJ245">
            <v>1057177.5623561414</v>
          </cell>
          <cell r="BK245">
            <v>5207.7712431337013</v>
          </cell>
          <cell r="BL245">
            <v>4836.7532276995307</v>
          </cell>
          <cell r="BM245">
            <v>7.6708072123546217E-2</v>
          </cell>
          <cell r="BN245">
            <v>0</v>
          </cell>
          <cell r="BO245">
            <v>0</v>
          </cell>
          <cell r="BP245">
            <v>1184093.5623561414</v>
          </cell>
          <cell r="BQ245">
            <v>5805.3081889465093</v>
          </cell>
          <cell r="BR245" t="str">
            <v>Y</v>
          </cell>
          <cell r="BS245">
            <v>5832.973213577051</v>
          </cell>
          <cell r="BT245">
            <v>7.369767699541141E-2</v>
          </cell>
          <cell r="BU245">
            <v>0</v>
          </cell>
          <cell r="BV245">
            <v>1184093.5623561414</v>
          </cell>
          <cell r="BW245">
            <v>0</v>
          </cell>
          <cell r="BX245">
            <v>1184093.5623561414</v>
          </cell>
          <cell r="BY245">
            <v>5616</v>
          </cell>
          <cell r="BZ245">
            <v>1178477.5623561414</v>
          </cell>
        </row>
        <row r="246">
          <cell r="C246">
            <v>9253009</v>
          </cell>
          <cell r="D246" t="str">
            <v>Branston Church of England Infant Academy</v>
          </cell>
          <cell r="E246">
            <v>126</v>
          </cell>
          <cell r="F246">
            <v>126</v>
          </cell>
          <cell r="G246">
            <v>0</v>
          </cell>
          <cell r="H246">
            <v>405342</v>
          </cell>
          <cell r="I246">
            <v>0</v>
          </cell>
          <cell r="J246">
            <v>0</v>
          </cell>
          <cell r="K246">
            <v>6109.99999999999</v>
          </cell>
          <cell r="L246">
            <v>0</v>
          </cell>
          <cell r="M246">
            <v>7669.9999999999873</v>
          </cell>
          <cell r="N246">
            <v>0</v>
          </cell>
          <cell r="O246">
            <v>0</v>
          </cell>
          <cell r="P246">
            <v>270.00000000000011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1675.0588235294131</v>
          </cell>
          <cell r="AB246">
            <v>0</v>
          </cell>
          <cell r="AC246">
            <v>0</v>
          </cell>
          <cell r="AD246">
            <v>42475.956112852662</v>
          </cell>
          <cell r="AE246">
            <v>0</v>
          </cell>
          <cell r="AF246">
            <v>0</v>
          </cell>
          <cell r="AG246">
            <v>0</v>
          </cell>
          <cell r="AH246">
            <v>121300</v>
          </cell>
          <cell r="AI246">
            <v>0</v>
          </cell>
          <cell r="AJ246">
            <v>0</v>
          </cell>
          <cell r="AK246">
            <v>0</v>
          </cell>
          <cell r="AL246">
            <v>2836.4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405342</v>
          </cell>
          <cell r="AV246">
            <v>58201.014936382053</v>
          </cell>
          <cell r="AW246">
            <v>124136.4</v>
          </cell>
          <cell r="AX246">
            <v>63349.125712727262</v>
          </cell>
          <cell r="AY246">
            <v>587679.41493638209</v>
          </cell>
          <cell r="AZ246">
            <v>584843.01493638207</v>
          </cell>
          <cell r="BA246">
            <v>4265</v>
          </cell>
          <cell r="BB246">
            <v>537390</v>
          </cell>
          <cell r="BC246">
            <v>0</v>
          </cell>
          <cell r="BD246">
            <v>0</v>
          </cell>
          <cell r="BE246">
            <v>587679.41493638209</v>
          </cell>
          <cell r="BF246">
            <v>587679.41493638209</v>
          </cell>
          <cell r="BG246">
            <v>0</v>
          </cell>
          <cell r="BH246">
            <v>540226.4</v>
          </cell>
          <cell r="BI246">
            <v>416090</v>
          </cell>
          <cell r="BJ246">
            <v>463543.01493638207</v>
          </cell>
          <cell r="BK246">
            <v>3678.9128169554133</v>
          </cell>
          <cell r="BL246">
            <v>3504.8699459016389</v>
          </cell>
          <cell r="BM246">
            <v>4.9657440572734676E-2</v>
          </cell>
          <cell r="BN246">
            <v>0</v>
          </cell>
          <cell r="BO246">
            <v>0</v>
          </cell>
          <cell r="BP246">
            <v>587679.41493638209</v>
          </cell>
          <cell r="BQ246">
            <v>4641.6112296538258</v>
          </cell>
          <cell r="BR246" t="str">
            <v>Y</v>
          </cell>
          <cell r="BS246">
            <v>4664.1223407649368</v>
          </cell>
          <cell r="BT246">
            <v>3.1342097503212818E-2</v>
          </cell>
          <cell r="BU246">
            <v>0</v>
          </cell>
          <cell r="BV246">
            <v>587679.41493638209</v>
          </cell>
          <cell r="BW246">
            <v>0</v>
          </cell>
          <cell r="BX246">
            <v>587679.41493638209</v>
          </cell>
          <cell r="BY246">
            <v>2836.4</v>
          </cell>
          <cell r="BZ246">
            <v>584843.01493638207</v>
          </cell>
        </row>
        <row r="247">
          <cell r="C247">
            <v>9253022</v>
          </cell>
          <cell r="D247" t="str">
            <v>The Edenham Church of England School</v>
          </cell>
          <cell r="E247">
            <v>88</v>
          </cell>
          <cell r="F247">
            <v>88</v>
          </cell>
          <cell r="G247">
            <v>0</v>
          </cell>
          <cell r="H247">
            <v>283096</v>
          </cell>
          <cell r="I247">
            <v>0</v>
          </cell>
          <cell r="J247">
            <v>0</v>
          </cell>
          <cell r="K247">
            <v>4229.9999999999891</v>
          </cell>
          <cell r="L247">
            <v>0</v>
          </cell>
          <cell r="M247">
            <v>5309.9999999999864</v>
          </cell>
          <cell r="N247">
            <v>0</v>
          </cell>
          <cell r="O247">
            <v>3520.0000000000032</v>
          </cell>
          <cell r="P247">
            <v>270.00000000000091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1291.4285714285727</v>
          </cell>
          <cell r="AB247">
            <v>0</v>
          </cell>
          <cell r="AC247">
            <v>0</v>
          </cell>
          <cell r="AD247">
            <v>28606.027397260274</v>
          </cell>
          <cell r="AE247">
            <v>0</v>
          </cell>
          <cell r="AF247">
            <v>0</v>
          </cell>
          <cell r="AG247">
            <v>0</v>
          </cell>
          <cell r="AH247">
            <v>121300</v>
          </cell>
          <cell r="AI247">
            <v>45380.507343124162</v>
          </cell>
          <cell r="AJ247">
            <v>0</v>
          </cell>
          <cell r="AK247">
            <v>0</v>
          </cell>
          <cell r="AL247">
            <v>2834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283096</v>
          </cell>
          <cell r="AV247">
            <v>43227.455968688824</v>
          </cell>
          <cell r="AW247">
            <v>169514.50734312416</v>
          </cell>
          <cell r="AX247">
            <v>48942.24022684931</v>
          </cell>
          <cell r="AY247">
            <v>495837.96331181296</v>
          </cell>
          <cell r="AZ247">
            <v>493003.96331181296</v>
          </cell>
          <cell r="BA247">
            <v>4265</v>
          </cell>
          <cell r="BB247">
            <v>375320</v>
          </cell>
          <cell r="BC247">
            <v>0</v>
          </cell>
          <cell r="BD247">
            <v>0</v>
          </cell>
          <cell r="BE247">
            <v>495837.96331181296</v>
          </cell>
          <cell r="BF247">
            <v>495837.96331181296</v>
          </cell>
          <cell r="BG247">
            <v>0</v>
          </cell>
          <cell r="BH247">
            <v>378154</v>
          </cell>
          <cell r="BI247">
            <v>208639.49265687584</v>
          </cell>
          <cell r="BJ247">
            <v>326323.45596868882</v>
          </cell>
          <cell r="BK247">
            <v>3708.221090553282</v>
          </cell>
          <cell r="BL247">
            <v>3341.7764770281947</v>
          </cell>
          <cell r="BM247">
            <v>0.10965563257868238</v>
          </cell>
          <cell r="BN247">
            <v>0</v>
          </cell>
          <cell r="BO247">
            <v>0</v>
          </cell>
          <cell r="BP247">
            <v>495837.96331181296</v>
          </cell>
          <cell r="BQ247">
            <v>5602.3177649069657</v>
          </cell>
          <cell r="BR247" t="str">
            <v>Y</v>
          </cell>
          <cell r="BS247">
            <v>5634.5223103615108</v>
          </cell>
          <cell r="BT247">
            <v>0.12607490256349374</v>
          </cell>
          <cell r="BU247">
            <v>0</v>
          </cell>
          <cell r="BV247">
            <v>495837.96331181296</v>
          </cell>
          <cell r="BW247">
            <v>0</v>
          </cell>
          <cell r="BX247">
            <v>495837.96331181296</v>
          </cell>
          <cell r="BY247">
            <v>2834</v>
          </cell>
          <cell r="BZ247">
            <v>493003.96331181296</v>
          </cell>
        </row>
        <row r="248">
          <cell r="C248">
            <v>9253036</v>
          </cell>
          <cell r="D248" t="str">
            <v>The Kirkby-la-Thorpe Church of England Primary School</v>
          </cell>
          <cell r="E248">
            <v>124</v>
          </cell>
          <cell r="F248">
            <v>124</v>
          </cell>
          <cell r="G248">
            <v>0</v>
          </cell>
          <cell r="H248">
            <v>398908</v>
          </cell>
          <cell r="I248">
            <v>0</v>
          </cell>
          <cell r="J248">
            <v>0</v>
          </cell>
          <cell r="K248">
            <v>7519.9999999999918</v>
          </cell>
          <cell r="L248">
            <v>0</v>
          </cell>
          <cell r="M248">
            <v>10620.000000000025</v>
          </cell>
          <cell r="N248">
            <v>0</v>
          </cell>
          <cell r="O248">
            <v>3739.9999999999891</v>
          </cell>
          <cell r="P248">
            <v>539.99999999999943</v>
          </cell>
          <cell r="Q248">
            <v>2939.9999999999995</v>
          </cell>
          <cell r="R248">
            <v>460.00000000000011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686.86274509803911</v>
          </cell>
          <cell r="AB248">
            <v>0</v>
          </cell>
          <cell r="AC248">
            <v>0</v>
          </cell>
          <cell r="AD248">
            <v>41298.526315789473</v>
          </cell>
          <cell r="AE248">
            <v>0</v>
          </cell>
          <cell r="AF248">
            <v>0</v>
          </cell>
          <cell r="AG248">
            <v>0</v>
          </cell>
          <cell r="AH248">
            <v>121300</v>
          </cell>
          <cell r="AI248">
            <v>18945.260347129493</v>
          </cell>
          <cell r="AJ248">
            <v>0</v>
          </cell>
          <cell r="AK248">
            <v>0</v>
          </cell>
          <cell r="AL248">
            <v>2990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398908</v>
          </cell>
          <cell r="AV248">
            <v>67805.389060887523</v>
          </cell>
          <cell r="AW248">
            <v>143235.26034712949</v>
          </cell>
          <cell r="AX248">
            <v>67377.490054736831</v>
          </cell>
          <cell r="AY248">
            <v>609948.64940801705</v>
          </cell>
          <cell r="AZ248">
            <v>606958.64940801705</v>
          </cell>
          <cell r="BA248">
            <v>4265</v>
          </cell>
          <cell r="BB248">
            <v>528860</v>
          </cell>
          <cell r="BC248">
            <v>0</v>
          </cell>
          <cell r="BD248">
            <v>0</v>
          </cell>
          <cell r="BE248">
            <v>609948.64940801705</v>
          </cell>
          <cell r="BF248">
            <v>609948.64940801705</v>
          </cell>
          <cell r="BG248">
            <v>0</v>
          </cell>
          <cell r="BH248">
            <v>531850</v>
          </cell>
          <cell r="BI248">
            <v>388614.73965287051</v>
          </cell>
          <cell r="BJ248">
            <v>466713.38906088757</v>
          </cell>
          <cell r="BK248">
            <v>3763.8176537168351</v>
          </cell>
          <cell r="BL248">
            <v>3516.873040861607</v>
          </cell>
          <cell r="BM248">
            <v>7.021709626308506E-2</v>
          </cell>
          <cell r="BN248">
            <v>0</v>
          </cell>
          <cell r="BO248">
            <v>0</v>
          </cell>
          <cell r="BP248">
            <v>609948.64940801705</v>
          </cell>
          <cell r="BQ248">
            <v>4894.8278178065893</v>
          </cell>
          <cell r="BR248" t="str">
            <v>Y</v>
          </cell>
          <cell r="BS248">
            <v>4918.9407210323952</v>
          </cell>
          <cell r="BT248">
            <v>6.6952394112499647E-2</v>
          </cell>
          <cell r="BU248">
            <v>0</v>
          </cell>
          <cell r="BV248">
            <v>609948.64940801705</v>
          </cell>
          <cell r="BW248">
            <v>0</v>
          </cell>
          <cell r="BX248">
            <v>609948.64940801705</v>
          </cell>
          <cell r="BY248">
            <v>2990</v>
          </cell>
          <cell r="BZ248">
            <v>606958.64940801705</v>
          </cell>
        </row>
        <row r="249">
          <cell r="C249">
            <v>9253040</v>
          </cell>
          <cell r="D249" t="str">
            <v>Long Bennington Church of England Academy</v>
          </cell>
          <cell r="E249">
            <v>277</v>
          </cell>
          <cell r="F249">
            <v>277</v>
          </cell>
          <cell r="G249">
            <v>0</v>
          </cell>
          <cell r="H249">
            <v>891109</v>
          </cell>
          <cell r="I249">
            <v>0</v>
          </cell>
          <cell r="J249">
            <v>0</v>
          </cell>
          <cell r="K249">
            <v>6580.0000000000055</v>
          </cell>
          <cell r="L249">
            <v>0</v>
          </cell>
          <cell r="M249">
            <v>8260.0000000000055</v>
          </cell>
          <cell r="N249">
            <v>0</v>
          </cell>
          <cell r="O249">
            <v>220.00000000000014</v>
          </cell>
          <cell r="P249">
            <v>270.00000000000017</v>
          </cell>
          <cell r="Q249">
            <v>0</v>
          </cell>
          <cell r="R249">
            <v>460.00000000000028</v>
          </cell>
          <cell r="S249">
            <v>980.00000000000068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1900.8704453441371</v>
          </cell>
          <cell r="AB249">
            <v>0</v>
          </cell>
          <cell r="AC249">
            <v>0</v>
          </cell>
          <cell r="AD249">
            <v>75506.798245614031</v>
          </cell>
          <cell r="AE249">
            <v>0</v>
          </cell>
          <cell r="AF249">
            <v>0</v>
          </cell>
          <cell r="AG249">
            <v>0</v>
          </cell>
          <cell r="AH249">
            <v>121300</v>
          </cell>
          <cell r="AI249">
            <v>0</v>
          </cell>
          <cell r="AJ249">
            <v>0</v>
          </cell>
          <cell r="AK249">
            <v>0</v>
          </cell>
          <cell r="AL249">
            <v>5408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891109</v>
          </cell>
          <cell r="AV249">
            <v>94177.668690958177</v>
          </cell>
          <cell r="AW249">
            <v>126708</v>
          </cell>
          <cell r="AX249">
            <v>112243.04360368421</v>
          </cell>
          <cell r="AY249">
            <v>1111994.6686909581</v>
          </cell>
          <cell r="AZ249">
            <v>1106586.6686909581</v>
          </cell>
          <cell r="BA249">
            <v>4265</v>
          </cell>
          <cell r="BB249">
            <v>1181405</v>
          </cell>
          <cell r="BC249">
            <v>74818.33130904194</v>
          </cell>
          <cell r="BD249">
            <v>0</v>
          </cell>
          <cell r="BE249">
            <v>1186813</v>
          </cell>
          <cell r="BF249">
            <v>1186813</v>
          </cell>
          <cell r="BG249">
            <v>0</v>
          </cell>
          <cell r="BH249">
            <v>1186813</v>
          </cell>
          <cell r="BI249">
            <v>1060105</v>
          </cell>
          <cell r="BJ249">
            <v>1060105</v>
          </cell>
          <cell r="BK249">
            <v>3827.0938628158847</v>
          </cell>
          <cell r="BL249">
            <v>3735.6776556776558</v>
          </cell>
          <cell r="BM249">
            <v>2.447111757602808E-2</v>
          </cell>
          <cell r="BN249">
            <v>0</v>
          </cell>
          <cell r="BO249">
            <v>0</v>
          </cell>
          <cell r="BP249">
            <v>1186813</v>
          </cell>
          <cell r="BQ249">
            <v>4265</v>
          </cell>
          <cell r="BR249" t="str">
            <v>Y</v>
          </cell>
          <cell r="BS249">
            <v>4284.5234657039709</v>
          </cell>
          <cell r="BT249">
            <v>2.0170900945432724E-2</v>
          </cell>
          <cell r="BU249">
            <v>0</v>
          </cell>
          <cell r="BV249">
            <v>1186813</v>
          </cell>
          <cell r="BW249">
            <v>0</v>
          </cell>
          <cell r="BX249">
            <v>1186813</v>
          </cell>
          <cell r="BY249">
            <v>5408</v>
          </cell>
          <cell r="BZ249">
            <v>1181405</v>
          </cell>
        </row>
        <row r="250">
          <cell r="C250">
            <v>9253044</v>
          </cell>
          <cell r="D250" t="str">
            <v>The Morton Church of England (Controlled) Primary School</v>
          </cell>
          <cell r="E250">
            <v>162</v>
          </cell>
          <cell r="F250">
            <v>162</v>
          </cell>
          <cell r="G250">
            <v>0</v>
          </cell>
          <cell r="H250">
            <v>521154</v>
          </cell>
          <cell r="I250">
            <v>0</v>
          </cell>
          <cell r="J250">
            <v>0</v>
          </cell>
          <cell r="K250">
            <v>10339.999999999964</v>
          </cell>
          <cell r="L250">
            <v>0</v>
          </cell>
          <cell r="M250">
            <v>14159.999999999985</v>
          </cell>
          <cell r="N250">
            <v>0</v>
          </cell>
          <cell r="O250">
            <v>5059.9999999999891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1271.2500000000009</v>
          </cell>
          <cell r="AB250">
            <v>0</v>
          </cell>
          <cell r="AC250">
            <v>0</v>
          </cell>
          <cell r="AD250">
            <v>45765</v>
          </cell>
          <cell r="AE250">
            <v>0</v>
          </cell>
          <cell r="AF250">
            <v>4884.0000000000018</v>
          </cell>
          <cell r="AG250">
            <v>0</v>
          </cell>
          <cell r="AH250">
            <v>121300</v>
          </cell>
          <cell r="AI250">
            <v>0</v>
          </cell>
          <cell r="AJ250">
            <v>0</v>
          </cell>
          <cell r="AK250">
            <v>0</v>
          </cell>
          <cell r="AL250">
            <v>4290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521154</v>
          </cell>
          <cell r="AV250">
            <v>81480.249999999942</v>
          </cell>
          <cell r="AW250">
            <v>125590</v>
          </cell>
          <cell r="AX250">
            <v>76024.74877999998</v>
          </cell>
          <cell r="AY250">
            <v>728224.25</v>
          </cell>
          <cell r="AZ250">
            <v>723934.25</v>
          </cell>
          <cell r="BA250">
            <v>4265</v>
          </cell>
          <cell r="BB250">
            <v>690930</v>
          </cell>
          <cell r="BC250">
            <v>0</v>
          </cell>
          <cell r="BD250">
            <v>0</v>
          </cell>
          <cell r="BE250">
            <v>728224.25</v>
          </cell>
          <cell r="BF250">
            <v>728224.25</v>
          </cell>
          <cell r="BG250">
            <v>0</v>
          </cell>
          <cell r="BH250">
            <v>695220</v>
          </cell>
          <cell r="BI250">
            <v>569630</v>
          </cell>
          <cell r="BJ250">
            <v>602634.25</v>
          </cell>
          <cell r="BK250">
            <v>3719.9645061728397</v>
          </cell>
          <cell r="BL250">
            <v>3594.6668319277105</v>
          </cell>
          <cell r="BM250">
            <v>3.4856547241663524E-2</v>
          </cell>
          <cell r="BN250">
            <v>0</v>
          </cell>
          <cell r="BO250">
            <v>0</v>
          </cell>
          <cell r="BP250">
            <v>728224.25</v>
          </cell>
          <cell r="BQ250">
            <v>4468.7299382716046</v>
          </cell>
          <cell r="BR250" t="str">
            <v>Y</v>
          </cell>
          <cell r="BS250">
            <v>4495.2114197530864</v>
          </cell>
          <cell r="BT250">
            <v>3.3089085221566616E-2</v>
          </cell>
          <cell r="BU250">
            <v>0</v>
          </cell>
          <cell r="BV250">
            <v>728224.25</v>
          </cell>
          <cell r="BW250">
            <v>0</v>
          </cell>
          <cell r="BX250">
            <v>728224.25</v>
          </cell>
          <cell r="BY250">
            <v>4290</v>
          </cell>
          <cell r="BZ250">
            <v>723934.25</v>
          </cell>
        </row>
        <row r="251">
          <cell r="C251">
            <v>9253077</v>
          </cell>
          <cell r="D251" t="str">
            <v>Stamford St Gilberts Church of England Primary School</v>
          </cell>
          <cell r="E251">
            <v>307</v>
          </cell>
          <cell r="F251">
            <v>307</v>
          </cell>
          <cell r="G251">
            <v>0</v>
          </cell>
          <cell r="H251">
            <v>987619</v>
          </cell>
          <cell r="I251">
            <v>0</v>
          </cell>
          <cell r="J251">
            <v>0</v>
          </cell>
          <cell r="K251">
            <v>19740.000000000062</v>
          </cell>
          <cell r="L251">
            <v>0</v>
          </cell>
          <cell r="M251">
            <v>25960.000000000076</v>
          </cell>
          <cell r="N251">
            <v>0</v>
          </cell>
          <cell r="O251">
            <v>12540.000000000016</v>
          </cell>
          <cell r="P251">
            <v>6479.9999999999991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7254.7718631178677</v>
          </cell>
          <cell r="AB251">
            <v>0</v>
          </cell>
          <cell r="AC251">
            <v>0</v>
          </cell>
          <cell r="AD251">
            <v>36933.384030418252</v>
          </cell>
          <cell r="AE251">
            <v>0</v>
          </cell>
          <cell r="AF251">
            <v>0</v>
          </cell>
          <cell r="AG251">
            <v>0</v>
          </cell>
          <cell r="AH251">
            <v>121300</v>
          </cell>
          <cell r="AI251">
            <v>0</v>
          </cell>
          <cell r="AJ251">
            <v>0</v>
          </cell>
          <cell r="AK251">
            <v>0</v>
          </cell>
          <cell r="AL251">
            <v>5408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987619</v>
          </cell>
          <cell r="AV251">
            <v>108908.15589353627</v>
          </cell>
          <cell r="AW251">
            <v>126708</v>
          </cell>
          <cell r="AX251">
            <v>104976.05180623577</v>
          </cell>
          <cell r="AY251">
            <v>1223235.1558935363</v>
          </cell>
          <cell r="AZ251">
            <v>1217827.1558935363</v>
          </cell>
          <cell r="BA251">
            <v>4265</v>
          </cell>
          <cell r="BB251">
            <v>1309355</v>
          </cell>
          <cell r="BC251">
            <v>91527.844106463715</v>
          </cell>
          <cell r="BD251">
            <v>0</v>
          </cell>
          <cell r="BE251">
            <v>1314763</v>
          </cell>
          <cell r="BF251">
            <v>1314763</v>
          </cell>
          <cell r="BG251">
            <v>0</v>
          </cell>
          <cell r="BH251">
            <v>1314763</v>
          </cell>
          <cell r="BI251">
            <v>1188055</v>
          </cell>
          <cell r="BJ251">
            <v>1188055</v>
          </cell>
          <cell r="BK251">
            <v>3869.8859934853422</v>
          </cell>
          <cell r="BL251">
            <v>3787.4433656957931</v>
          </cell>
          <cell r="BM251">
            <v>2.1767355925704647E-2</v>
          </cell>
          <cell r="BN251">
            <v>0</v>
          </cell>
          <cell r="BO251">
            <v>0</v>
          </cell>
          <cell r="BP251">
            <v>1314763</v>
          </cell>
          <cell r="BQ251">
            <v>4265</v>
          </cell>
          <cell r="BR251" t="str">
            <v>Y</v>
          </cell>
          <cell r="BS251">
            <v>4282.6156351791533</v>
          </cell>
          <cell r="BT251">
            <v>2.0277304167958032E-2</v>
          </cell>
          <cell r="BU251">
            <v>0</v>
          </cell>
          <cell r="BV251">
            <v>1314763</v>
          </cell>
          <cell r="BW251">
            <v>0</v>
          </cell>
          <cell r="BX251">
            <v>1314763</v>
          </cell>
          <cell r="BY251">
            <v>5408</v>
          </cell>
          <cell r="BZ251">
            <v>1309355</v>
          </cell>
        </row>
        <row r="252">
          <cell r="C252">
            <v>9253085</v>
          </cell>
          <cell r="D252" t="str">
            <v>St Thomas CofE Primary Academy</v>
          </cell>
          <cell r="E252">
            <v>402</v>
          </cell>
          <cell r="F252">
            <v>402</v>
          </cell>
          <cell r="G252">
            <v>0</v>
          </cell>
          <cell r="H252">
            <v>1293234</v>
          </cell>
          <cell r="I252">
            <v>0</v>
          </cell>
          <cell r="J252">
            <v>0</v>
          </cell>
          <cell r="K252">
            <v>27730.000000000025</v>
          </cell>
          <cell r="L252">
            <v>0</v>
          </cell>
          <cell r="M252">
            <v>38349.999999999949</v>
          </cell>
          <cell r="N252">
            <v>0</v>
          </cell>
          <cell r="O252">
            <v>6600.0000000000009</v>
          </cell>
          <cell r="P252">
            <v>8369.9999999999982</v>
          </cell>
          <cell r="Q252">
            <v>5459.9999999999927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41717.755102040799</v>
          </cell>
          <cell r="AB252">
            <v>0</v>
          </cell>
          <cell r="AC252">
            <v>0</v>
          </cell>
          <cell r="AD252">
            <v>128018.72727272726</v>
          </cell>
          <cell r="AE252">
            <v>0</v>
          </cell>
          <cell r="AF252">
            <v>0</v>
          </cell>
          <cell r="AG252">
            <v>0</v>
          </cell>
          <cell r="AH252">
            <v>121300</v>
          </cell>
          <cell r="AI252">
            <v>0</v>
          </cell>
          <cell r="AJ252">
            <v>0</v>
          </cell>
          <cell r="AK252">
            <v>0</v>
          </cell>
          <cell r="AL252">
            <v>8216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1293234</v>
          </cell>
          <cell r="AV252">
            <v>256246.48237476803</v>
          </cell>
          <cell r="AW252">
            <v>129516</v>
          </cell>
          <cell r="AX252">
            <v>188449.28598909092</v>
          </cell>
          <cell r="AY252">
            <v>1678996.482374768</v>
          </cell>
          <cell r="AZ252">
            <v>1670780.482374768</v>
          </cell>
          <cell r="BA252">
            <v>4265</v>
          </cell>
          <cell r="BB252">
            <v>1714530</v>
          </cell>
          <cell r="BC252">
            <v>43749.517625231994</v>
          </cell>
          <cell r="BD252">
            <v>0</v>
          </cell>
          <cell r="BE252">
            <v>1722746</v>
          </cell>
          <cell r="BF252">
            <v>1722746</v>
          </cell>
          <cell r="BG252">
            <v>0</v>
          </cell>
          <cell r="BH252">
            <v>1722746</v>
          </cell>
          <cell r="BI252">
            <v>1593230</v>
          </cell>
          <cell r="BJ252">
            <v>1593230</v>
          </cell>
          <cell r="BK252">
            <v>3963.2587064676618</v>
          </cell>
          <cell r="BL252">
            <v>3876.75</v>
          </cell>
          <cell r="BM252">
            <v>2.2314749846562662E-2</v>
          </cell>
          <cell r="BN252">
            <v>0</v>
          </cell>
          <cell r="BO252">
            <v>0</v>
          </cell>
          <cell r="BP252">
            <v>1722746</v>
          </cell>
          <cell r="BQ252">
            <v>4265</v>
          </cell>
          <cell r="BR252" t="str">
            <v>Y</v>
          </cell>
          <cell r="BS252">
            <v>4285.4378109452737</v>
          </cell>
          <cell r="BT252">
            <v>2.0211165932302544E-2</v>
          </cell>
          <cell r="BU252">
            <v>0</v>
          </cell>
          <cell r="BV252">
            <v>1722746</v>
          </cell>
          <cell r="BW252">
            <v>0</v>
          </cell>
          <cell r="BX252">
            <v>1722746</v>
          </cell>
          <cell r="BY252">
            <v>8216</v>
          </cell>
          <cell r="BZ252">
            <v>1714530</v>
          </cell>
        </row>
        <row r="253">
          <cell r="C253">
            <v>9253091</v>
          </cell>
          <cell r="D253" t="str">
            <v>The Pinchbeck East Church of England Primary Academy</v>
          </cell>
          <cell r="E253">
            <v>392</v>
          </cell>
          <cell r="F253">
            <v>392</v>
          </cell>
          <cell r="G253">
            <v>0</v>
          </cell>
          <cell r="H253">
            <v>1261064</v>
          </cell>
          <cell r="I253">
            <v>0</v>
          </cell>
          <cell r="J253">
            <v>0</v>
          </cell>
          <cell r="K253">
            <v>36660.000000000051</v>
          </cell>
          <cell r="L253">
            <v>0</v>
          </cell>
          <cell r="M253">
            <v>53689.999999999964</v>
          </cell>
          <cell r="N253">
            <v>0</v>
          </cell>
          <cell r="O253">
            <v>34319.999999999971</v>
          </cell>
          <cell r="P253">
            <v>1349.9999999999973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13520.581395348841</v>
          </cell>
          <cell r="AB253">
            <v>0</v>
          </cell>
          <cell r="AC253">
            <v>0</v>
          </cell>
          <cell r="AD253">
            <v>104301.62790697675</v>
          </cell>
          <cell r="AE253">
            <v>0</v>
          </cell>
          <cell r="AF253">
            <v>0</v>
          </cell>
          <cell r="AG253">
            <v>0</v>
          </cell>
          <cell r="AH253">
            <v>121300</v>
          </cell>
          <cell r="AI253">
            <v>0</v>
          </cell>
          <cell r="AJ253">
            <v>0</v>
          </cell>
          <cell r="AK253">
            <v>0</v>
          </cell>
          <cell r="AL253">
            <v>28672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1261064</v>
          </cell>
          <cell r="AV253">
            <v>243842.20930232556</v>
          </cell>
          <cell r="AW253">
            <v>149972</v>
          </cell>
          <cell r="AX253">
            <v>183060.72566604649</v>
          </cell>
          <cell r="AY253">
            <v>1654878.2093023255</v>
          </cell>
          <cell r="AZ253">
            <v>1626206.2093023255</v>
          </cell>
          <cell r="BA253">
            <v>4265</v>
          </cell>
          <cell r="BB253">
            <v>1671880</v>
          </cell>
          <cell r="BC253">
            <v>45673.7906976745</v>
          </cell>
          <cell r="BD253">
            <v>0</v>
          </cell>
          <cell r="BE253">
            <v>1700552</v>
          </cell>
          <cell r="BF253">
            <v>1700552</v>
          </cell>
          <cell r="BG253">
            <v>0</v>
          </cell>
          <cell r="BH253">
            <v>1700552</v>
          </cell>
          <cell r="BI253">
            <v>1550580</v>
          </cell>
          <cell r="BJ253">
            <v>1550580</v>
          </cell>
          <cell r="BK253">
            <v>3955.5612244897961</v>
          </cell>
          <cell r="BL253">
            <v>3873.6868686868688</v>
          </cell>
          <cell r="BM253">
            <v>2.1136028434503198E-2</v>
          </cell>
          <cell r="BN253">
            <v>0</v>
          </cell>
          <cell r="BO253">
            <v>0</v>
          </cell>
          <cell r="BP253">
            <v>1700552</v>
          </cell>
          <cell r="BQ253">
            <v>4265</v>
          </cell>
          <cell r="BR253" t="str">
            <v>Y</v>
          </cell>
          <cell r="BS253">
            <v>4338.1428571428569</v>
          </cell>
          <cell r="BT253">
            <v>2.016243421936692E-2</v>
          </cell>
          <cell r="BU253">
            <v>0</v>
          </cell>
          <cell r="BV253">
            <v>1700552</v>
          </cell>
          <cell r="BW253">
            <v>0</v>
          </cell>
          <cell r="BX253">
            <v>1700552</v>
          </cell>
          <cell r="BY253">
            <v>28672</v>
          </cell>
          <cell r="BZ253">
            <v>1671880</v>
          </cell>
        </row>
        <row r="254">
          <cell r="C254">
            <v>9253097</v>
          </cell>
          <cell r="D254" t="str">
            <v>Whaplode Church of England Primary School</v>
          </cell>
          <cell r="E254">
            <v>180</v>
          </cell>
          <cell r="F254">
            <v>180</v>
          </cell>
          <cell r="G254">
            <v>0</v>
          </cell>
          <cell r="H254">
            <v>579060</v>
          </cell>
          <cell r="I254">
            <v>0</v>
          </cell>
          <cell r="J254">
            <v>0</v>
          </cell>
          <cell r="K254">
            <v>28199.999999999971</v>
          </cell>
          <cell r="L254">
            <v>0</v>
          </cell>
          <cell r="M254">
            <v>39529.999999999978</v>
          </cell>
          <cell r="N254">
            <v>0</v>
          </cell>
          <cell r="O254">
            <v>3803.3898305084745</v>
          </cell>
          <cell r="P254">
            <v>1098.3050847457639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2574.683544303794</v>
          </cell>
          <cell r="AB254">
            <v>0</v>
          </cell>
          <cell r="AC254">
            <v>0</v>
          </cell>
          <cell r="AD254">
            <v>48492.715231788083</v>
          </cell>
          <cell r="AE254">
            <v>0</v>
          </cell>
          <cell r="AF254">
            <v>0</v>
          </cell>
          <cell r="AG254">
            <v>0</v>
          </cell>
          <cell r="AH254">
            <v>121300</v>
          </cell>
          <cell r="AI254">
            <v>0</v>
          </cell>
          <cell r="AJ254">
            <v>0</v>
          </cell>
          <cell r="AK254">
            <v>0</v>
          </cell>
          <cell r="AL254">
            <v>2782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579060</v>
          </cell>
          <cell r="AV254">
            <v>123699.09369134606</v>
          </cell>
          <cell r="AW254">
            <v>124082</v>
          </cell>
          <cell r="AX254">
            <v>87222.573895027497</v>
          </cell>
          <cell r="AY254">
            <v>826841.093691346</v>
          </cell>
          <cell r="AZ254">
            <v>824059.093691346</v>
          </cell>
          <cell r="BA254">
            <v>4265</v>
          </cell>
          <cell r="BB254">
            <v>767700</v>
          </cell>
          <cell r="BC254">
            <v>0</v>
          </cell>
          <cell r="BD254">
            <v>0</v>
          </cell>
          <cell r="BE254">
            <v>826841.093691346</v>
          </cell>
          <cell r="BF254">
            <v>826841.09369134612</v>
          </cell>
          <cell r="BG254">
            <v>0</v>
          </cell>
          <cell r="BH254">
            <v>770482</v>
          </cell>
          <cell r="BI254">
            <v>646400</v>
          </cell>
          <cell r="BJ254">
            <v>702759.093691346</v>
          </cell>
          <cell r="BK254">
            <v>3904.2171871741443</v>
          </cell>
          <cell r="BL254">
            <v>3709.9676931216932</v>
          </cell>
          <cell r="BM254">
            <v>5.2358810135352693E-2</v>
          </cell>
          <cell r="BN254">
            <v>0</v>
          </cell>
          <cell r="BO254">
            <v>0</v>
          </cell>
          <cell r="BP254">
            <v>826841.093691346</v>
          </cell>
          <cell r="BQ254">
            <v>4578.1060760630335</v>
          </cell>
          <cell r="BR254" t="str">
            <v>Y</v>
          </cell>
          <cell r="BS254">
            <v>4593.5616316185888</v>
          </cell>
          <cell r="BT254">
            <v>5.2004153676940001E-2</v>
          </cell>
          <cell r="BU254">
            <v>0</v>
          </cell>
          <cell r="BV254">
            <v>826841.093691346</v>
          </cell>
          <cell r="BW254">
            <v>0</v>
          </cell>
          <cell r="BX254">
            <v>826841.093691346</v>
          </cell>
          <cell r="BY254">
            <v>2782</v>
          </cell>
          <cell r="BZ254">
            <v>824059.093691346</v>
          </cell>
        </row>
        <row r="255">
          <cell r="C255">
            <v>9253119</v>
          </cell>
          <cell r="D255" t="str">
            <v>Coningsby St Michael's Church of England Primary School</v>
          </cell>
          <cell r="E255">
            <v>316</v>
          </cell>
          <cell r="F255">
            <v>316</v>
          </cell>
          <cell r="G255">
            <v>0</v>
          </cell>
          <cell r="H255">
            <v>1016572</v>
          </cell>
          <cell r="I255">
            <v>0</v>
          </cell>
          <cell r="J255">
            <v>0</v>
          </cell>
          <cell r="K255">
            <v>34779.999999999942</v>
          </cell>
          <cell r="L255">
            <v>0</v>
          </cell>
          <cell r="M255">
            <v>47199.999999999942</v>
          </cell>
          <cell r="N255">
            <v>0</v>
          </cell>
          <cell r="O255">
            <v>220.00000000000026</v>
          </cell>
          <cell r="P255">
            <v>8639.9999999999891</v>
          </cell>
          <cell r="Q255">
            <v>18060.000000000051</v>
          </cell>
          <cell r="R255">
            <v>919.99999999999955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646.88405797101427</v>
          </cell>
          <cell r="AB255">
            <v>0</v>
          </cell>
          <cell r="AC255">
            <v>0</v>
          </cell>
          <cell r="AD255">
            <v>115059.11111111111</v>
          </cell>
          <cell r="AE255">
            <v>0</v>
          </cell>
          <cell r="AF255">
            <v>12061.999999999964</v>
          </cell>
          <cell r="AG255">
            <v>0</v>
          </cell>
          <cell r="AH255">
            <v>121300</v>
          </cell>
          <cell r="AI255">
            <v>0</v>
          </cell>
          <cell r="AJ255">
            <v>0</v>
          </cell>
          <cell r="AK255">
            <v>0</v>
          </cell>
          <cell r="AL255">
            <v>5980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1016572</v>
          </cell>
          <cell r="AV255">
            <v>237587.99516908199</v>
          </cell>
          <cell r="AW255">
            <v>127280</v>
          </cell>
          <cell r="AX255">
            <v>172300.94664000004</v>
          </cell>
          <cell r="AY255">
            <v>1381439.995169082</v>
          </cell>
          <cell r="AZ255">
            <v>1375459.995169082</v>
          </cell>
          <cell r="BA255">
            <v>4265</v>
          </cell>
          <cell r="BB255">
            <v>1347740</v>
          </cell>
          <cell r="BC255">
            <v>0</v>
          </cell>
          <cell r="BD255">
            <v>0</v>
          </cell>
          <cell r="BE255">
            <v>1381439.995169082</v>
          </cell>
          <cell r="BF255">
            <v>1381439.995169082</v>
          </cell>
          <cell r="BG255">
            <v>0</v>
          </cell>
          <cell r="BH255">
            <v>1353720</v>
          </cell>
          <cell r="BI255">
            <v>1226440</v>
          </cell>
          <cell r="BJ255">
            <v>1254159.995169082</v>
          </cell>
          <cell r="BK255">
            <v>3968.8607442059556</v>
          </cell>
          <cell r="BL255">
            <v>3825.1161585798818</v>
          </cell>
          <cell r="BM255">
            <v>3.7579142610780374E-2</v>
          </cell>
          <cell r="BN255">
            <v>0</v>
          </cell>
          <cell r="BO255">
            <v>0</v>
          </cell>
          <cell r="BP255">
            <v>1381439.995169082</v>
          </cell>
          <cell r="BQ255">
            <v>4352.7215036996267</v>
          </cell>
          <cell r="BR255" t="str">
            <v>Y</v>
          </cell>
          <cell r="BS255">
            <v>4371.6455543325383</v>
          </cell>
          <cell r="BT255">
            <v>4.0450766903429969E-2</v>
          </cell>
          <cell r="BU255">
            <v>0</v>
          </cell>
          <cell r="BV255">
            <v>1381439.995169082</v>
          </cell>
          <cell r="BW255">
            <v>0</v>
          </cell>
          <cell r="BX255">
            <v>1381439.995169082</v>
          </cell>
          <cell r="BY255">
            <v>5980</v>
          </cell>
          <cell r="BZ255">
            <v>1375459.995169082</v>
          </cell>
        </row>
        <row r="256">
          <cell r="C256">
            <v>9253146</v>
          </cell>
          <cell r="D256" t="str">
            <v>Tattershall Holy Trinity Church of England Primary School</v>
          </cell>
          <cell r="E256">
            <v>122</v>
          </cell>
          <cell r="F256">
            <v>122</v>
          </cell>
          <cell r="G256">
            <v>0</v>
          </cell>
          <cell r="H256">
            <v>392474</v>
          </cell>
          <cell r="I256">
            <v>0</v>
          </cell>
          <cell r="J256">
            <v>0</v>
          </cell>
          <cell r="K256">
            <v>10809.999999999975</v>
          </cell>
          <cell r="L256">
            <v>0</v>
          </cell>
          <cell r="M256">
            <v>14160.000000000013</v>
          </cell>
          <cell r="N256">
            <v>0</v>
          </cell>
          <cell r="O256">
            <v>439.99999999999949</v>
          </cell>
          <cell r="P256">
            <v>1890.0000000000009</v>
          </cell>
          <cell r="Q256">
            <v>10499.999999999987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59691.958762886599</v>
          </cell>
          <cell r="AE256">
            <v>0</v>
          </cell>
          <cell r="AF256">
            <v>6179.00000000003</v>
          </cell>
          <cell r="AG256">
            <v>0</v>
          </cell>
          <cell r="AH256">
            <v>121300</v>
          </cell>
          <cell r="AI256">
            <v>8982.10947930574</v>
          </cell>
          <cell r="AJ256">
            <v>0</v>
          </cell>
          <cell r="AK256">
            <v>0</v>
          </cell>
          <cell r="AL256">
            <v>2203.25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392474</v>
          </cell>
          <cell r="AV256">
            <v>103670.9587628866</v>
          </cell>
          <cell r="AW256">
            <v>132485.35947930574</v>
          </cell>
          <cell r="AX256">
            <v>84184.695020206171</v>
          </cell>
          <cell r="AY256">
            <v>628630.31824219227</v>
          </cell>
          <cell r="AZ256">
            <v>626427.06824219227</v>
          </cell>
          <cell r="BA256">
            <v>4265</v>
          </cell>
          <cell r="BB256">
            <v>520330</v>
          </cell>
          <cell r="BC256">
            <v>0</v>
          </cell>
          <cell r="BD256">
            <v>0</v>
          </cell>
          <cell r="BE256">
            <v>628630.31824219227</v>
          </cell>
          <cell r="BF256">
            <v>628630.31824219238</v>
          </cell>
          <cell r="BG256">
            <v>0</v>
          </cell>
          <cell r="BH256">
            <v>522533.25</v>
          </cell>
          <cell r="BI256">
            <v>390047.89052069426</v>
          </cell>
          <cell r="BJ256">
            <v>496144.95876288653</v>
          </cell>
          <cell r="BK256">
            <v>4066.7619570728402</v>
          </cell>
          <cell r="BL256">
            <v>3666.2530430213828</v>
          </cell>
          <cell r="BM256">
            <v>0.10924202703733603</v>
          </cell>
          <cell r="BN256">
            <v>0</v>
          </cell>
          <cell r="BO256">
            <v>0</v>
          </cell>
          <cell r="BP256">
            <v>628630.31824219227</v>
          </cell>
          <cell r="BQ256">
            <v>5134.6481003458384</v>
          </cell>
          <cell r="BR256" t="str">
            <v>Y</v>
          </cell>
          <cell r="BS256">
            <v>5152.7075265753465</v>
          </cell>
          <cell r="BT256">
            <v>9.2201952200903214E-2</v>
          </cell>
          <cell r="BU256">
            <v>0</v>
          </cell>
          <cell r="BV256">
            <v>628630.31824219227</v>
          </cell>
          <cell r="BW256">
            <v>0</v>
          </cell>
          <cell r="BX256">
            <v>628630.31824219227</v>
          </cell>
          <cell r="BY256">
            <v>2203.25</v>
          </cell>
          <cell r="BZ256">
            <v>626427.06824219227</v>
          </cell>
        </row>
        <row r="257">
          <cell r="C257">
            <v>9253158</v>
          </cell>
          <cell r="D257" t="str">
            <v>Welton St Mary's Church of England Primary Academy</v>
          </cell>
          <cell r="E257">
            <v>369</v>
          </cell>
          <cell r="F257">
            <v>369</v>
          </cell>
          <cell r="G257">
            <v>0</v>
          </cell>
          <cell r="H257">
            <v>1187073</v>
          </cell>
          <cell r="I257">
            <v>0</v>
          </cell>
          <cell r="J257">
            <v>0</v>
          </cell>
          <cell r="K257">
            <v>31489.999999999967</v>
          </cell>
          <cell r="L257">
            <v>0</v>
          </cell>
          <cell r="M257">
            <v>41889.999999999956</v>
          </cell>
          <cell r="N257">
            <v>0</v>
          </cell>
          <cell r="O257">
            <v>0</v>
          </cell>
          <cell r="P257">
            <v>1353.6684782608666</v>
          </cell>
          <cell r="Q257">
            <v>1684.5652173913038</v>
          </cell>
          <cell r="R257">
            <v>1844.9999999999993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1918.5736196319017</v>
          </cell>
          <cell r="AB257">
            <v>0</v>
          </cell>
          <cell r="AC257">
            <v>0</v>
          </cell>
          <cell r="AD257">
            <v>108103.33333333333</v>
          </cell>
          <cell r="AE257">
            <v>0</v>
          </cell>
          <cell r="AF257">
            <v>8195.5000000000036</v>
          </cell>
          <cell r="AG257">
            <v>0</v>
          </cell>
          <cell r="AH257">
            <v>121300</v>
          </cell>
          <cell r="AI257">
            <v>0</v>
          </cell>
          <cell r="AJ257">
            <v>0</v>
          </cell>
          <cell r="AK257">
            <v>0</v>
          </cell>
          <cell r="AL257">
            <v>7220.4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1187073</v>
          </cell>
          <cell r="AV257">
            <v>196480.64064861732</v>
          </cell>
          <cell r="AW257">
            <v>128520.4</v>
          </cell>
          <cell r="AX257">
            <v>160658.21344152172</v>
          </cell>
          <cell r="AY257">
            <v>1512074.0406486173</v>
          </cell>
          <cell r="AZ257">
            <v>1504853.6406486174</v>
          </cell>
          <cell r="BA257">
            <v>4265</v>
          </cell>
          <cell r="BB257">
            <v>1573785</v>
          </cell>
          <cell r="BC257">
            <v>68931.359351382591</v>
          </cell>
          <cell r="BD257">
            <v>0</v>
          </cell>
          <cell r="BE257">
            <v>1581005.4</v>
          </cell>
          <cell r="BF257">
            <v>1581005.4</v>
          </cell>
          <cell r="BG257">
            <v>0</v>
          </cell>
          <cell r="BH257">
            <v>1581005.4</v>
          </cell>
          <cell r="BI257">
            <v>1452485</v>
          </cell>
          <cell r="BJ257">
            <v>1452485</v>
          </cell>
          <cell r="BK257">
            <v>3936.2737127371274</v>
          </cell>
          <cell r="BL257">
            <v>3832.4355300859597</v>
          </cell>
          <cell r="BM257">
            <v>2.7094567367409481E-2</v>
          </cell>
          <cell r="BN257">
            <v>0</v>
          </cell>
          <cell r="BO257">
            <v>0</v>
          </cell>
          <cell r="BP257">
            <v>1581005.4</v>
          </cell>
          <cell r="BQ257">
            <v>4265</v>
          </cell>
          <cell r="BR257" t="str">
            <v>Y</v>
          </cell>
          <cell r="BS257">
            <v>4284.5674796747962</v>
          </cell>
          <cell r="BT257">
            <v>1.9967833360188481E-2</v>
          </cell>
          <cell r="BU257">
            <v>0</v>
          </cell>
          <cell r="BV257">
            <v>1581005.4</v>
          </cell>
          <cell r="BW257">
            <v>0</v>
          </cell>
          <cell r="BX257">
            <v>1581005.4</v>
          </cell>
          <cell r="BY257">
            <v>7220.4</v>
          </cell>
          <cell r="BZ257">
            <v>1573785</v>
          </cell>
        </row>
        <row r="258">
          <cell r="C258">
            <v>9253166</v>
          </cell>
          <cell r="D258" t="str">
            <v>Ellison Boulters Church of England Primary School</v>
          </cell>
          <cell r="E258">
            <v>282</v>
          </cell>
          <cell r="F258">
            <v>282</v>
          </cell>
          <cell r="G258">
            <v>0</v>
          </cell>
          <cell r="H258">
            <v>907194</v>
          </cell>
          <cell r="I258">
            <v>0</v>
          </cell>
          <cell r="J258">
            <v>0</v>
          </cell>
          <cell r="K258">
            <v>5640</v>
          </cell>
          <cell r="L258">
            <v>0</v>
          </cell>
          <cell r="M258">
            <v>9440.0000000000055</v>
          </cell>
          <cell r="N258">
            <v>0</v>
          </cell>
          <cell r="O258">
            <v>0</v>
          </cell>
          <cell r="P258">
            <v>809.99999999999795</v>
          </cell>
          <cell r="Q258">
            <v>419.99999999999977</v>
          </cell>
          <cell r="R258">
            <v>1840.0000000000041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1935.1821862348256</v>
          </cell>
          <cell r="AB258">
            <v>0</v>
          </cell>
          <cell r="AC258">
            <v>0</v>
          </cell>
          <cell r="AD258">
            <v>78972.260869565231</v>
          </cell>
          <cell r="AE258">
            <v>0</v>
          </cell>
          <cell r="AF258">
            <v>0</v>
          </cell>
          <cell r="AG258">
            <v>0</v>
          </cell>
          <cell r="AH258">
            <v>121300</v>
          </cell>
          <cell r="AI258">
            <v>0</v>
          </cell>
          <cell r="AJ258">
            <v>0</v>
          </cell>
          <cell r="AK258">
            <v>0</v>
          </cell>
          <cell r="AL258">
            <v>6168.45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907194</v>
          </cell>
          <cell r="AV258">
            <v>99057.44305580006</v>
          </cell>
          <cell r="AW258">
            <v>127468.45</v>
          </cell>
          <cell r="AX258">
            <v>116227.40431478262</v>
          </cell>
          <cell r="AY258">
            <v>1133719.8930558001</v>
          </cell>
          <cell r="AZ258">
            <v>1127551.4430558002</v>
          </cell>
          <cell r="BA258">
            <v>4265</v>
          </cell>
          <cell r="BB258">
            <v>1202730</v>
          </cell>
          <cell r="BC258">
            <v>75178.556944199838</v>
          </cell>
          <cell r="BD258">
            <v>0</v>
          </cell>
          <cell r="BE258">
            <v>1208898.45</v>
          </cell>
          <cell r="BF258">
            <v>1208898.45</v>
          </cell>
          <cell r="BG258">
            <v>0</v>
          </cell>
          <cell r="BH258">
            <v>1208898.45</v>
          </cell>
          <cell r="BI258">
            <v>1081430</v>
          </cell>
          <cell r="BJ258">
            <v>1081430</v>
          </cell>
          <cell r="BK258">
            <v>3834.8581560283687</v>
          </cell>
          <cell r="BL258">
            <v>3732.39852398524</v>
          </cell>
          <cell r="BM258">
            <v>2.7451418004990596E-2</v>
          </cell>
          <cell r="BN258">
            <v>0</v>
          </cell>
          <cell r="BO258">
            <v>0</v>
          </cell>
          <cell r="BP258">
            <v>1208898.45</v>
          </cell>
          <cell r="BQ258">
            <v>4265</v>
          </cell>
          <cell r="BR258" t="str">
            <v>Y</v>
          </cell>
          <cell r="BS258">
            <v>4286.8739361702128</v>
          </cell>
          <cell r="BT258">
            <v>2.0013536786610331E-2</v>
          </cell>
          <cell r="BU258">
            <v>0</v>
          </cell>
          <cell r="BV258">
            <v>1208898.45</v>
          </cell>
          <cell r="BW258">
            <v>0</v>
          </cell>
          <cell r="BX258">
            <v>1208898.45</v>
          </cell>
          <cell r="BY258">
            <v>6168.45</v>
          </cell>
          <cell r="BZ258">
            <v>1202730</v>
          </cell>
        </row>
        <row r="259">
          <cell r="C259">
            <v>9253308</v>
          </cell>
          <cell r="D259" t="str">
            <v>The National Church of England Junior School, Grantham</v>
          </cell>
          <cell r="E259">
            <v>328</v>
          </cell>
          <cell r="F259">
            <v>328</v>
          </cell>
          <cell r="G259">
            <v>0</v>
          </cell>
          <cell r="H259">
            <v>1055176</v>
          </cell>
          <cell r="I259">
            <v>0</v>
          </cell>
          <cell r="J259">
            <v>0</v>
          </cell>
          <cell r="K259">
            <v>48879.999999999949</v>
          </cell>
          <cell r="L259">
            <v>0</v>
          </cell>
          <cell r="M259">
            <v>68440.000000000029</v>
          </cell>
          <cell r="N259">
            <v>0</v>
          </cell>
          <cell r="O259">
            <v>13200.000000000024</v>
          </cell>
          <cell r="P259">
            <v>11070</v>
          </cell>
          <cell r="Q259">
            <v>1259.9999999999995</v>
          </cell>
          <cell r="R259">
            <v>920.00000000000057</v>
          </cell>
          <cell r="S259">
            <v>22539.999999999935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13560.000000000004</v>
          </cell>
          <cell r="AB259">
            <v>0</v>
          </cell>
          <cell r="AC259">
            <v>0</v>
          </cell>
          <cell r="AD259">
            <v>111021.19815668202</v>
          </cell>
          <cell r="AE259">
            <v>0</v>
          </cell>
          <cell r="AF259">
            <v>0</v>
          </cell>
          <cell r="AG259">
            <v>0</v>
          </cell>
          <cell r="AH259">
            <v>121300</v>
          </cell>
          <cell r="AI259">
            <v>0</v>
          </cell>
          <cell r="AJ259">
            <v>0</v>
          </cell>
          <cell r="AK259">
            <v>0</v>
          </cell>
          <cell r="AL259">
            <v>4953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1055176</v>
          </cell>
          <cell r="AV259">
            <v>290891.19815668196</v>
          </cell>
          <cell r="AW259">
            <v>126253</v>
          </cell>
          <cell r="AX259">
            <v>189608.8886610138</v>
          </cell>
          <cell r="AY259">
            <v>1472320.1981566818</v>
          </cell>
          <cell r="AZ259">
            <v>1467367.1981566818</v>
          </cell>
          <cell r="BA259">
            <v>4265</v>
          </cell>
          <cell r="BB259">
            <v>1398920</v>
          </cell>
          <cell r="BC259">
            <v>0</v>
          </cell>
          <cell r="BD259">
            <v>0</v>
          </cell>
          <cell r="BE259">
            <v>1472320.1981566818</v>
          </cell>
          <cell r="BF259">
            <v>1472320.1981566821</v>
          </cell>
          <cell r="BG259">
            <v>0</v>
          </cell>
          <cell r="BH259">
            <v>1403873</v>
          </cell>
          <cell r="BI259">
            <v>1277620</v>
          </cell>
          <cell r="BJ259">
            <v>1346067.1981566818</v>
          </cell>
          <cell r="BK259">
            <v>4103.8634090142741</v>
          </cell>
          <cell r="BL259">
            <v>3860.7894736842104</v>
          </cell>
          <cell r="BM259">
            <v>6.2959645167626074E-2</v>
          </cell>
          <cell r="BN259">
            <v>0</v>
          </cell>
          <cell r="BO259">
            <v>0</v>
          </cell>
          <cell r="BP259">
            <v>1472320.1981566818</v>
          </cell>
          <cell r="BQ259">
            <v>4473.6804821850055</v>
          </cell>
          <cell r="BR259" t="str">
            <v>Y</v>
          </cell>
          <cell r="BS259">
            <v>4488.7810919411031</v>
          </cell>
          <cell r="BT259">
            <v>7.0532904471023672E-2</v>
          </cell>
          <cell r="BU259">
            <v>0</v>
          </cell>
          <cell r="BV259">
            <v>1472320.1981566818</v>
          </cell>
          <cell r="BW259">
            <v>0</v>
          </cell>
          <cell r="BX259">
            <v>1472320.1981566818</v>
          </cell>
          <cell r="BY259">
            <v>4953</v>
          </cell>
          <cell r="BZ259">
            <v>1467367.1981566818</v>
          </cell>
        </row>
        <row r="260">
          <cell r="C260">
            <v>9253310</v>
          </cell>
          <cell r="D260" t="str">
            <v>The Harrowby Church of England Infant School, Grantham</v>
          </cell>
          <cell r="E260">
            <v>38</v>
          </cell>
          <cell r="F260">
            <v>38</v>
          </cell>
          <cell r="G260">
            <v>0</v>
          </cell>
          <cell r="H260">
            <v>122246</v>
          </cell>
          <cell r="I260">
            <v>0</v>
          </cell>
          <cell r="J260">
            <v>0</v>
          </cell>
          <cell r="K260">
            <v>9869.9999999999927</v>
          </cell>
          <cell r="L260">
            <v>0</v>
          </cell>
          <cell r="M260">
            <v>12389.999999999991</v>
          </cell>
          <cell r="N260">
            <v>0</v>
          </cell>
          <cell r="O260">
            <v>659.99999999999966</v>
          </cell>
          <cell r="P260">
            <v>1619.9999999999973</v>
          </cell>
          <cell r="Q260">
            <v>0</v>
          </cell>
          <cell r="R260">
            <v>0</v>
          </cell>
          <cell r="S260">
            <v>4410.0000000000018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3435.2</v>
          </cell>
          <cell r="AB260">
            <v>0</v>
          </cell>
          <cell r="AC260">
            <v>0</v>
          </cell>
          <cell r="AD260">
            <v>12810.208986415881</v>
          </cell>
          <cell r="AE260">
            <v>0</v>
          </cell>
          <cell r="AF260">
            <v>0</v>
          </cell>
          <cell r="AG260">
            <v>0</v>
          </cell>
          <cell r="AH260">
            <v>121300</v>
          </cell>
          <cell r="AI260">
            <v>0</v>
          </cell>
          <cell r="AJ260">
            <v>0</v>
          </cell>
          <cell r="AK260">
            <v>0</v>
          </cell>
          <cell r="AL260">
            <v>2574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122246</v>
          </cell>
          <cell r="AV260">
            <v>45195.408986415867</v>
          </cell>
          <cell r="AW260">
            <v>123874</v>
          </cell>
          <cell r="AX260">
            <v>33390.382992727267</v>
          </cell>
          <cell r="AY260">
            <v>291315.40898641583</v>
          </cell>
          <cell r="AZ260">
            <v>288741.40898641583</v>
          </cell>
          <cell r="BA260">
            <v>4265</v>
          </cell>
          <cell r="BB260">
            <v>162070</v>
          </cell>
          <cell r="BC260">
            <v>0</v>
          </cell>
          <cell r="BD260">
            <v>0</v>
          </cell>
          <cell r="BE260">
            <v>291315.40898641583</v>
          </cell>
          <cell r="BF260">
            <v>291315.40898641589</v>
          </cell>
          <cell r="BG260">
            <v>0</v>
          </cell>
          <cell r="BH260">
            <v>164644</v>
          </cell>
          <cell r="BI260">
            <v>40770</v>
          </cell>
          <cell r="BJ260">
            <v>167441.40898641583</v>
          </cell>
          <cell r="BK260">
            <v>4406.3528680635745</v>
          </cell>
          <cell r="BL260">
            <v>3949.2529386363631</v>
          </cell>
          <cell r="BM260">
            <v>0.11574339160586747</v>
          </cell>
          <cell r="BN260">
            <v>0</v>
          </cell>
          <cell r="BO260">
            <v>0</v>
          </cell>
          <cell r="BP260">
            <v>291315.40898641583</v>
          </cell>
          <cell r="BQ260">
            <v>7598.4581312214696</v>
          </cell>
          <cell r="BR260" t="str">
            <v>Y</v>
          </cell>
          <cell r="BS260">
            <v>7666.194973326732</v>
          </cell>
          <cell r="BT260">
            <v>0.1332861813139754</v>
          </cell>
          <cell r="BU260">
            <v>0</v>
          </cell>
          <cell r="BV260">
            <v>291315.40898641583</v>
          </cell>
          <cell r="BW260">
            <v>0</v>
          </cell>
          <cell r="BX260">
            <v>291315.40898641583</v>
          </cell>
          <cell r="BY260">
            <v>2574</v>
          </cell>
          <cell r="BZ260">
            <v>288741.40898641583</v>
          </cell>
        </row>
        <row r="261">
          <cell r="C261">
            <v>9253311</v>
          </cell>
          <cell r="D261" t="str">
            <v>The Little Gonerby Church of England Infant School, Grantham</v>
          </cell>
          <cell r="E261">
            <v>122</v>
          </cell>
          <cell r="F261">
            <v>122</v>
          </cell>
          <cell r="G261">
            <v>0</v>
          </cell>
          <cell r="H261">
            <v>392474</v>
          </cell>
          <cell r="I261">
            <v>0</v>
          </cell>
          <cell r="J261">
            <v>0</v>
          </cell>
          <cell r="K261">
            <v>21620.000000000007</v>
          </cell>
          <cell r="L261">
            <v>0</v>
          </cell>
          <cell r="M261">
            <v>27729.999999999982</v>
          </cell>
          <cell r="N261">
            <v>0</v>
          </cell>
          <cell r="O261">
            <v>6159.9999999999873</v>
          </cell>
          <cell r="P261">
            <v>6480.0000000000055</v>
          </cell>
          <cell r="Q261">
            <v>1259.9999999999984</v>
          </cell>
          <cell r="R261">
            <v>919.99999999999886</v>
          </cell>
          <cell r="S261">
            <v>10290.000000000022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13469.080459770135</v>
          </cell>
          <cell r="AB261">
            <v>0</v>
          </cell>
          <cell r="AC261">
            <v>0</v>
          </cell>
          <cell r="AD261">
            <v>41127.513061650992</v>
          </cell>
          <cell r="AE261">
            <v>0</v>
          </cell>
          <cell r="AF261">
            <v>0</v>
          </cell>
          <cell r="AG261">
            <v>0</v>
          </cell>
          <cell r="AH261">
            <v>121300</v>
          </cell>
          <cell r="AI261">
            <v>0</v>
          </cell>
          <cell r="AJ261">
            <v>0</v>
          </cell>
          <cell r="AK261">
            <v>0</v>
          </cell>
          <cell r="AL261">
            <v>4108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392474</v>
          </cell>
          <cell r="AV261">
            <v>129056.59352142113</v>
          </cell>
          <cell r="AW261">
            <v>125408</v>
          </cell>
          <cell r="AX261">
            <v>82252.694134545454</v>
          </cell>
          <cell r="AY261">
            <v>646938.59352142108</v>
          </cell>
          <cell r="AZ261">
            <v>642830.59352142108</v>
          </cell>
          <cell r="BA261">
            <v>4265</v>
          </cell>
          <cell r="BB261">
            <v>520330</v>
          </cell>
          <cell r="BC261">
            <v>0</v>
          </cell>
          <cell r="BD261">
            <v>0</v>
          </cell>
          <cell r="BE261">
            <v>646938.59352142108</v>
          </cell>
          <cell r="BF261">
            <v>646938.59352142108</v>
          </cell>
          <cell r="BG261">
            <v>0</v>
          </cell>
          <cell r="BH261">
            <v>524438</v>
          </cell>
          <cell r="BI261">
            <v>399030</v>
          </cell>
          <cell r="BJ261">
            <v>521530.59352142108</v>
          </cell>
          <cell r="BK261">
            <v>4274.8409305034511</v>
          </cell>
          <cell r="BL261">
            <v>4052.7755350000002</v>
          </cell>
          <cell r="BM261">
            <v>5.4793410981111949E-2</v>
          </cell>
          <cell r="BN261">
            <v>0</v>
          </cell>
          <cell r="BO261">
            <v>0</v>
          </cell>
          <cell r="BP261">
            <v>646938.59352142108</v>
          </cell>
          <cell r="BQ261">
            <v>5269.1032255854188</v>
          </cell>
          <cell r="BR261" t="str">
            <v>Y</v>
          </cell>
          <cell r="BS261">
            <v>5302.7753567329601</v>
          </cell>
          <cell r="BT261">
            <v>7.1582304011495124E-2</v>
          </cell>
          <cell r="BU261">
            <v>0</v>
          </cell>
          <cell r="BV261">
            <v>646938.59352142108</v>
          </cell>
          <cell r="BW261">
            <v>0</v>
          </cell>
          <cell r="BX261">
            <v>646938.59352142108</v>
          </cell>
          <cell r="BY261">
            <v>4108</v>
          </cell>
          <cell r="BZ261">
            <v>642830.59352142108</v>
          </cell>
        </row>
        <row r="262">
          <cell r="C262">
            <v>9253317</v>
          </cell>
          <cell r="D262" t="str">
            <v>Brown's Church of England Primary School, Horbling</v>
          </cell>
          <cell r="E262">
            <v>79</v>
          </cell>
          <cell r="F262">
            <v>79</v>
          </cell>
          <cell r="G262">
            <v>0</v>
          </cell>
          <cell r="H262">
            <v>254143</v>
          </cell>
          <cell r="I262">
            <v>0</v>
          </cell>
          <cell r="J262">
            <v>0</v>
          </cell>
          <cell r="K262">
            <v>13159.999999999984</v>
          </cell>
          <cell r="L262">
            <v>0</v>
          </cell>
          <cell r="M262">
            <v>16519.999999999978</v>
          </cell>
          <cell r="N262">
            <v>0</v>
          </cell>
          <cell r="O262">
            <v>2420.0000000000014</v>
          </cell>
          <cell r="P262">
            <v>0</v>
          </cell>
          <cell r="Q262">
            <v>0</v>
          </cell>
          <cell r="R262">
            <v>460.00000000000125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24346.363636363632</v>
          </cell>
          <cell r="AE262">
            <v>0</v>
          </cell>
          <cell r="AF262">
            <v>3940.4999999999718</v>
          </cell>
          <cell r="AG262">
            <v>0</v>
          </cell>
          <cell r="AH262">
            <v>121300</v>
          </cell>
          <cell r="AI262">
            <v>0</v>
          </cell>
          <cell r="AJ262">
            <v>0</v>
          </cell>
          <cell r="AK262">
            <v>0</v>
          </cell>
          <cell r="AL262">
            <v>2288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254143</v>
          </cell>
          <cell r="AV262">
            <v>60846.863636363567</v>
          </cell>
          <cell r="AW262">
            <v>123588</v>
          </cell>
          <cell r="AX262">
            <v>46936.082214545444</v>
          </cell>
          <cell r="AY262">
            <v>438577.86363636359</v>
          </cell>
          <cell r="AZ262">
            <v>436289.86363636359</v>
          </cell>
          <cell r="BA262">
            <v>4265</v>
          </cell>
          <cell r="BB262">
            <v>336935</v>
          </cell>
          <cell r="BC262">
            <v>0</v>
          </cell>
          <cell r="BD262">
            <v>0</v>
          </cell>
          <cell r="BE262">
            <v>438577.86363636359</v>
          </cell>
          <cell r="BF262">
            <v>438577.86363636365</v>
          </cell>
          <cell r="BG262">
            <v>0</v>
          </cell>
          <cell r="BH262">
            <v>339223</v>
          </cell>
          <cell r="BI262">
            <v>215635</v>
          </cell>
          <cell r="BJ262">
            <v>314989.86363636359</v>
          </cell>
          <cell r="BK262">
            <v>3987.2134637514378</v>
          </cell>
          <cell r="BL262">
            <v>3648.0041164383565</v>
          </cell>
          <cell r="BM262">
            <v>9.2984913526978241E-2</v>
          </cell>
          <cell r="BN262">
            <v>0</v>
          </cell>
          <cell r="BO262">
            <v>0</v>
          </cell>
          <cell r="BP262">
            <v>438577.86363636359</v>
          </cell>
          <cell r="BQ262">
            <v>5522.656501726121</v>
          </cell>
          <cell r="BR262" t="str">
            <v>Y</v>
          </cell>
          <cell r="BS262">
            <v>5551.6185270425767</v>
          </cell>
          <cell r="BT262">
            <v>3.9436151866528268E-2</v>
          </cell>
          <cell r="BU262">
            <v>0</v>
          </cell>
          <cell r="BV262">
            <v>438577.86363636359</v>
          </cell>
          <cell r="BW262">
            <v>0</v>
          </cell>
          <cell r="BX262">
            <v>438577.86363636359</v>
          </cell>
          <cell r="BY262">
            <v>2288</v>
          </cell>
          <cell r="BZ262">
            <v>436289.86363636359</v>
          </cell>
        </row>
        <row r="263">
          <cell r="C263">
            <v>9253330</v>
          </cell>
          <cell r="D263" t="str">
            <v>The Saint Mary's Catholic Voluntary Academy</v>
          </cell>
          <cell r="E263">
            <v>193</v>
          </cell>
          <cell r="F263">
            <v>193</v>
          </cell>
          <cell r="G263">
            <v>0</v>
          </cell>
          <cell r="H263">
            <v>620881</v>
          </cell>
          <cell r="I263">
            <v>0</v>
          </cell>
          <cell r="J263">
            <v>0</v>
          </cell>
          <cell r="K263">
            <v>19740.000000000015</v>
          </cell>
          <cell r="L263">
            <v>0</v>
          </cell>
          <cell r="M263">
            <v>27139.999999999989</v>
          </cell>
          <cell r="N263">
            <v>0</v>
          </cell>
          <cell r="O263">
            <v>11660.000000000016</v>
          </cell>
          <cell r="P263">
            <v>5399.9999999999818</v>
          </cell>
          <cell r="Q263">
            <v>839.99999999999716</v>
          </cell>
          <cell r="R263">
            <v>1379.9999999999998</v>
          </cell>
          <cell r="S263">
            <v>13230.000000000018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17182.848484848531</v>
          </cell>
          <cell r="AB263">
            <v>0</v>
          </cell>
          <cell r="AC263">
            <v>0</v>
          </cell>
          <cell r="AD263">
            <v>49849.142857142855</v>
          </cell>
          <cell r="AE263">
            <v>0</v>
          </cell>
          <cell r="AF263">
            <v>388.49999999999898</v>
          </cell>
          <cell r="AG263">
            <v>0</v>
          </cell>
          <cell r="AH263">
            <v>121300</v>
          </cell>
          <cell r="AI263">
            <v>0</v>
          </cell>
          <cell r="AJ263">
            <v>0</v>
          </cell>
          <cell r="AK263">
            <v>0</v>
          </cell>
          <cell r="AL263">
            <v>3094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620881</v>
          </cell>
          <cell r="AV263">
            <v>146810.49134199141</v>
          </cell>
          <cell r="AW263">
            <v>124394</v>
          </cell>
          <cell r="AX263">
            <v>104047.60889142859</v>
          </cell>
          <cell r="AY263">
            <v>892085.49134199135</v>
          </cell>
          <cell r="AZ263">
            <v>888991.49134199135</v>
          </cell>
          <cell r="BA263">
            <v>4265</v>
          </cell>
          <cell r="BB263">
            <v>823145</v>
          </cell>
          <cell r="BC263">
            <v>0</v>
          </cell>
          <cell r="BD263">
            <v>0</v>
          </cell>
          <cell r="BE263">
            <v>892085.49134199135</v>
          </cell>
          <cell r="BF263">
            <v>892085.49134199135</v>
          </cell>
          <cell r="BG263">
            <v>0</v>
          </cell>
          <cell r="BH263">
            <v>826239</v>
          </cell>
          <cell r="BI263">
            <v>701845</v>
          </cell>
          <cell r="BJ263">
            <v>767691.49134199135</v>
          </cell>
          <cell r="BK263">
            <v>3977.6761209429606</v>
          </cell>
          <cell r="BL263">
            <v>3929.1327709183674</v>
          </cell>
          <cell r="BM263">
            <v>1.2354723765989443E-2</v>
          </cell>
          <cell r="BN263">
            <v>0</v>
          </cell>
          <cell r="BO263">
            <v>0</v>
          </cell>
          <cell r="BP263">
            <v>892085.49134199135</v>
          </cell>
          <cell r="BQ263">
            <v>4606.1735302693851</v>
          </cell>
          <cell r="BR263" t="str">
            <v>Y</v>
          </cell>
          <cell r="BS263">
            <v>4622.2046183522871</v>
          </cell>
          <cell r="BT263">
            <v>1.2798245509700212E-2</v>
          </cell>
          <cell r="BU263">
            <v>0</v>
          </cell>
          <cell r="BV263">
            <v>892085.49134199135</v>
          </cell>
          <cell r="BW263">
            <v>0</v>
          </cell>
          <cell r="BX263">
            <v>892085.49134199135</v>
          </cell>
          <cell r="BY263">
            <v>3094</v>
          </cell>
          <cell r="BZ263">
            <v>888991.49134199135</v>
          </cell>
        </row>
        <row r="264">
          <cell r="C264">
            <v>9253331</v>
          </cell>
          <cell r="D264" t="str">
            <v>Our Lady of Good Counsel Catholic Primary School</v>
          </cell>
          <cell r="E264">
            <v>156</v>
          </cell>
          <cell r="F264">
            <v>156</v>
          </cell>
          <cell r="G264">
            <v>0</v>
          </cell>
          <cell r="H264">
            <v>501852</v>
          </cell>
          <cell r="I264">
            <v>0</v>
          </cell>
          <cell r="J264">
            <v>0</v>
          </cell>
          <cell r="K264">
            <v>21620.000000000011</v>
          </cell>
          <cell r="L264">
            <v>0</v>
          </cell>
          <cell r="M264">
            <v>30679.999999999967</v>
          </cell>
          <cell r="N264">
            <v>0</v>
          </cell>
          <cell r="O264">
            <v>3985.548387096791</v>
          </cell>
          <cell r="P264">
            <v>0</v>
          </cell>
          <cell r="Q264">
            <v>10567.74193548386</v>
          </cell>
          <cell r="R264">
            <v>18981.677419354837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5547.2727272727243</v>
          </cell>
          <cell r="AB264">
            <v>0</v>
          </cell>
          <cell r="AC264">
            <v>0</v>
          </cell>
          <cell r="AD264">
            <v>52745.196850393702</v>
          </cell>
          <cell r="AE264">
            <v>0</v>
          </cell>
          <cell r="AF264">
            <v>3366.9999999999955</v>
          </cell>
          <cell r="AG264">
            <v>0</v>
          </cell>
          <cell r="AH264">
            <v>121300</v>
          </cell>
          <cell r="AI264">
            <v>0</v>
          </cell>
          <cell r="AJ264">
            <v>0</v>
          </cell>
          <cell r="AK264">
            <v>0</v>
          </cell>
          <cell r="AL264">
            <v>2886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501852</v>
          </cell>
          <cell r="AV264">
            <v>147494.43731960189</v>
          </cell>
          <cell r="AW264">
            <v>124186</v>
          </cell>
          <cell r="AX264">
            <v>101535.3321378918</v>
          </cell>
          <cell r="AY264">
            <v>773532.43731960189</v>
          </cell>
          <cell r="AZ264">
            <v>770646.43731960189</v>
          </cell>
          <cell r="BA264">
            <v>4265</v>
          </cell>
          <cell r="BB264">
            <v>665340</v>
          </cell>
          <cell r="BC264">
            <v>0</v>
          </cell>
          <cell r="BD264">
            <v>0</v>
          </cell>
          <cell r="BE264">
            <v>773532.43731960189</v>
          </cell>
          <cell r="BF264">
            <v>773532.43731960189</v>
          </cell>
          <cell r="BG264">
            <v>0</v>
          </cell>
          <cell r="BH264">
            <v>668226</v>
          </cell>
          <cell r="BI264">
            <v>544040</v>
          </cell>
          <cell r="BJ264">
            <v>649346.43731960189</v>
          </cell>
          <cell r="BK264">
            <v>4162.4771623051402</v>
          </cell>
          <cell r="BL264">
            <v>4122.4541329479762</v>
          </cell>
          <cell r="BM264">
            <v>9.7085444898675974E-3</v>
          </cell>
          <cell r="BN264">
            <v>0</v>
          </cell>
          <cell r="BO264">
            <v>0</v>
          </cell>
          <cell r="BP264">
            <v>773532.43731960189</v>
          </cell>
          <cell r="BQ264">
            <v>4940.0412648692427</v>
          </cell>
          <cell r="BR264" t="str">
            <v>Y</v>
          </cell>
          <cell r="BS264">
            <v>4958.5412648692427</v>
          </cell>
          <cell r="BT264">
            <v>2.4430132461581211E-2</v>
          </cell>
          <cell r="BU264">
            <v>0</v>
          </cell>
          <cell r="BV264">
            <v>773532.43731960189</v>
          </cell>
          <cell r="BW264">
            <v>0</v>
          </cell>
          <cell r="BX264">
            <v>773532.43731960189</v>
          </cell>
          <cell r="BY264">
            <v>2886</v>
          </cell>
          <cell r="BZ264">
            <v>770646.43731960189</v>
          </cell>
        </row>
        <row r="265">
          <cell r="C265">
            <v>9253332</v>
          </cell>
          <cell r="D265" t="str">
            <v>The Saint Augustine's Catholic Voluntary Academy</v>
          </cell>
          <cell r="E265">
            <v>89</v>
          </cell>
          <cell r="F265">
            <v>89</v>
          </cell>
          <cell r="G265">
            <v>0</v>
          </cell>
          <cell r="H265">
            <v>286313</v>
          </cell>
          <cell r="I265">
            <v>0</v>
          </cell>
          <cell r="J265">
            <v>0</v>
          </cell>
          <cell r="K265">
            <v>19270.000000000011</v>
          </cell>
          <cell r="L265">
            <v>0</v>
          </cell>
          <cell r="M265">
            <v>25369.999999999982</v>
          </cell>
          <cell r="N265">
            <v>0</v>
          </cell>
          <cell r="O265">
            <v>3960.0000000000009</v>
          </cell>
          <cell r="P265">
            <v>4589.9999999999964</v>
          </cell>
          <cell r="Q265">
            <v>0</v>
          </cell>
          <cell r="R265">
            <v>460.00000000000102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1774.764705882352</v>
          </cell>
          <cell r="AB265">
            <v>0</v>
          </cell>
          <cell r="AC265">
            <v>0</v>
          </cell>
          <cell r="AD265">
            <v>27817.234042553195</v>
          </cell>
          <cell r="AE265">
            <v>0</v>
          </cell>
          <cell r="AF265">
            <v>0</v>
          </cell>
          <cell r="AG265">
            <v>0</v>
          </cell>
          <cell r="AH265">
            <v>121300</v>
          </cell>
          <cell r="AI265">
            <v>0</v>
          </cell>
          <cell r="AJ265">
            <v>0</v>
          </cell>
          <cell r="AK265">
            <v>0</v>
          </cell>
          <cell r="AL265">
            <v>3288.39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286313</v>
          </cell>
          <cell r="AV265">
            <v>83241.998748435522</v>
          </cell>
          <cell r="AW265">
            <v>124588.39</v>
          </cell>
          <cell r="AX265">
            <v>56983.704989787235</v>
          </cell>
          <cell r="AY265">
            <v>494143.38874843554</v>
          </cell>
          <cell r="AZ265">
            <v>490854.99874843552</v>
          </cell>
          <cell r="BA265">
            <v>4265</v>
          </cell>
          <cell r="BB265">
            <v>379585</v>
          </cell>
          <cell r="BC265">
            <v>0</v>
          </cell>
          <cell r="BD265">
            <v>0</v>
          </cell>
          <cell r="BE265">
            <v>494143.38874843554</v>
          </cell>
          <cell r="BF265">
            <v>494143.38874843554</v>
          </cell>
          <cell r="BG265">
            <v>0</v>
          </cell>
          <cell r="BH265">
            <v>382873.39</v>
          </cell>
          <cell r="BI265">
            <v>258285</v>
          </cell>
          <cell r="BJ265">
            <v>369554.99874843552</v>
          </cell>
          <cell r="BK265">
            <v>4152.3033567239945</v>
          </cell>
          <cell r="BL265">
            <v>4047.3960818181822</v>
          </cell>
          <cell r="BM265">
            <v>2.5919695721671392E-2</v>
          </cell>
          <cell r="BN265">
            <v>0</v>
          </cell>
          <cell r="BO265">
            <v>0</v>
          </cell>
          <cell r="BP265">
            <v>494143.38874843554</v>
          </cell>
          <cell r="BQ265">
            <v>5515.2247050386013</v>
          </cell>
          <cell r="BR265" t="str">
            <v>Y</v>
          </cell>
          <cell r="BS265">
            <v>5552.1729072857925</v>
          </cell>
          <cell r="BT265">
            <v>9.3582002169911194E-2</v>
          </cell>
          <cell r="BU265">
            <v>0</v>
          </cell>
          <cell r="BV265">
            <v>494143.38874843554</v>
          </cell>
          <cell r="BW265">
            <v>0</v>
          </cell>
          <cell r="BX265">
            <v>494143.38874843554</v>
          </cell>
          <cell r="BY265">
            <v>3288.39</v>
          </cell>
          <cell r="BZ265">
            <v>490854.99874843552</v>
          </cell>
        </row>
        <row r="266">
          <cell r="C266">
            <v>9253342</v>
          </cell>
          <cell r="D266" t="str">
            <v>Boston St Mary's RC Primary Voluntary Academy</v>
          </cell>
          <cell r="E266">
            <v>188</v>
          </cell>
          <cell r="F266">
            <v>188</v>
          </cell>
          <cell r="G266">
            <v>0</v>
          </cell>
          <cell r="H266">
            <v>604796</v>
          </cell>
          <cell r="I266">
            <v>0</v>
          </cell>
          <cell r="J266">
            <v>0</v>
          </cell>
          <cell r="K266">
            <v>9869.9999999999582</v>
          </cell>
          <cell r="L266">
            <v>0</v>
          </cell>
          <cell r="M266">
            <v>12980.000000000036</v>
          </cell>
          <cell r="N266">
            <v>0</v>
          </cell>
          <cell r="O266">
            <v>1540.0000000000007</v>
          </cell>
          <cell r="P266">
            <v>8909.9999999999982</v>
          </cell>
          <cell r="Q266">
            <v>419.99999999999977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38625.454545454581</v>
          </cell>
          <cell r="AB266">
            <v>0</v>
          </cell>
          <cell r="AC266">
            <v>0</v>
          </cell>
          <cell r="AD266">
            <v>78189.722222222219</v>
          </cell>
          <cell r="AE266">
            <v>0</v>
          </cell>
          <cell r="AF266">
            <v>5290.9999999999964</v>
          </cell>
          <cell r="AG266">
            <v>0</v>
          </cell>
          <cell r="AH266">
            <v>121300</v>
          </cell>
          <cell r="AI266">
            <v>0</v>
          </cell>
          <cell r="AJ266">
            <v>0</v>
          </cell>
          <cell r="AK266">
            <v>0</v>
          </cell>
          <cell r="AL266">
            <v>4498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604796</v>
          </cell>
          <cell r="AV266">
            <v>155826.17676767678</v>
          </cell>
          <cell r="AW266">
            <v>125798</v>
          </cell>
          <cell r="AX266">
            <v>106389.03997</v>
          </cell>
          <cell r="AY266">
            <v>886420.17676767684</v>
          </cell>
          <cell r="AZ266">
            <v>881922.17676767684</v>
          </cell>
          <cell r="BA266">
            <v>4265</v>
          </cell>
          <cell r="BB266">
            <v>801820</v>
          </cell>
          <cell r="BC266">
            <v>0</v>
          </cell>
          <cell r="BD266">
            <v>0</v>
          </cell>
          <cell r="BE266">
            <v>886420.17676767684</v>
          </cell>
          <cell r="BF266">
            <v>886420.17676767684</v>
          </cell>
          <cell r="BG266">
            <v>0</v>
          </cell>
          <cell r="BH266">
            <v>806318</v>
          </cell>
          <cell r="BI266">
            <v>680520</v>
          </cell>
          <cell r="BJ266">
            <v>760622.17676767684</v>
          </cell>
          <cell r="BK266">
            <v>4045.8626423812598</v>
          </cell>
          <cell r="BL266">
            <v>3772.7613170454542</v>
          </cell>
          <cell r="BM266">
            <v>7.2387649889730676E-2</v>
          </cell>
          <cell r="BN266">
            <v>0</v>
          </cell>
          <cell r="BO266">
            <v>0</v>
          </cell>
          <cell r="BP266">
            <v>886420.17676767684</v>
          </cell>
          <cell r="BQ266">
            <v>4691.0754083387064</v>
          </cell>
          <cell r="BR266" t="str">
            <v>Y</v>
          </cell>
          <cell r="BS266">
            <v>4715.0009402535998</v>
          </cell>
          <cell r="BT266">
            <v>5.0691277963016201E-2</v>
          </cell>
          <cell r="BU266">
            <v>0</v>
          </cell>
          <cell r="BV266">
            <v>886420.17676767684</v>
          </cell>
          <cell r="BW266">
            <v>0</v>
          </cell>
          <cell r="BX266">
            <v>886420.17676767684</v>
          </cell>
          <cell r="BY266">
            <v>4498</v>
          </cell>
          <cell r="BZ266">
            <v>881922.17676767684</v>
          </cell>
        </row>
        <row r="267">
          <cell r="C267">
            <v>9253343</v>
          </cell>
          <cell r="D267" t="str">
            <v>St Norbert's Catholic Voluntary Academy</v>
          </cell>
          <cell r="E267">
            <v>206</v>
          </cell>
          <cell r="F267">
            <v>206</v>
          </cell>
          <cell r="G267">
            <v>0</v>
          </cell>
          <cell r="H267">
            <v>662702</v>
          </cell>
          <cell r="I267">
            <v>0</v>
          </cell>
          <cell r="J267">
            <v>0</v>
          </cell>
          <cell r="K267">
            <v>14570.000000000011</v>
          </cell>
          <cell r="L267">
            <v>0</v>
          </cell>
          <cell r="M267">
            <v>19470.000000000055</v>
          </cell>
          <cell r="N267">
            <v>0</v>
          </cell>
          <cell r="O267">
            <v>2873.951219512197</v>
          </cell>
          <cell r="P267">
            <v>2713.1707317073201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34387.954545454493</v>
          </cell>
          <cell r="AB267">
            <v>0</v>
          </cell>
          <cell r="AC267">
            <v>0</v>
          </cell>
          <cell r="AD267">
            <v>62351.78571428571</v>
          </cell>
          <cell r="AE267">
            <v>0</v>
          </cell>
          <cell r="AF267">
            <v>0</v>
          </cell>
          <cell r="AG267">
            <v>0</v>
          </cell>
          <cell r="AH267">
            <v>121300</v>
          </cell>
          <cell r="AI267">
            <v>0</v>
          </cell>
          <cell r="AJ267">
            <v>0</v>
          </cell>
          <cell r="AK267">
            <v>0</v>
          </cell>
          <cell r="AL267">
            <v>2798.25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662702</v>
          </cell>
          <cell r="AV267">
            <v>136366.86221095978</v>
          </cell>
          <cell r="AW267">
            <v>124098.25</v>
          </cell>
          <cell r="AX267">
            <v>96583.710393832749</v>
          </cell>
          <cell r="AY267">
            <v>923167.11221095978</v>
          </cell>
          <cell r="AZ267">
            <v>920368.86221095978</v>
          </cell>
          <cell r="BA267">
            <v>4265</v>
          </cell>
          <cell r="BB267">
            <v>878590</v>
          </cell>
          <cell r="BC267">
            <v>0</v>
          </cell>
          <cell r="BD267">
            <v>0</v>
          </cell>
          <cell r="BE267">
            <v>923167.11221095978</v>
          </cell>
          <cell r="BF267">
            <v>923167.11221095966</v>
          </cell>
          <cell r="BG267">
            <v>0</v>
          </cell>
          <cell r="BH267">
            <v>881388.25</v>
          </cell>
          <cell r="BI267">
            <v>757290</v>
          </cell>
          <cell r="BJ267">
            <v>799068.86221095978</v>
          </cell>
          <cell r="BK267">
            <v>3878.975059276504</v>
          </cell>
          <cell r="BL267">
            <v>3644.9859420289854</v>
          </cell>
          <cell r="BM267">
            <v>6.4194792783554139E-2</v>
          </cell>
          <cell r="BN267">
            <v>0</v>
          </cell>
          <cell r="BO267">
            <v>0</v>
          </cell>
          <cell r="BP267">
            <v>923167.11221095978</v>
          </cell>
          <cell r="BQ267">
            <v>4467.8100107328146</v>
          </cell>
          <cell r="BR267" t="str">
            <v>Y</v>
          </cell>
          <cell r="BS267">
            <v>4481.3937485968918</v>
          </cell>
          <cell r="BT267">
            <v>5.5813326712677469E-2</v>
          </cell>
          <cell r="BU267">
            <v>0</v>
          </cell>
          <cell r="BV267">
            <v>923167.11221095978</v>
          </cell>
          <cell r="BW267">
            <v>0</v>
          </cell>
          <cell r="BX267">
            <v>923167.11221095978</v>
          </cell>
          <cell r="BY267">
            <v>2798.25</v>
          </cell>
          <cell r="BZ267">
            <v>920368.86221095978</v>
          </cell>
        </row>
        <row r="268">
          <cell r="C268">
            <v>9253346</v>
          </cell>
          <cell r="D268" t="str">
            <v>The Saint Hugh's Catholic Primary Voluntary Academy, Lincoln</v>
          </cell>
          <cell r="E268">
            <v>264</v>
          </cell>
          <cell r="F268">
            <v>264</v>
          </cell>
          <cell r="G268">
            <v>0</v>
          </cell>
          <cell r="H268">
            <v>849288</v>
          </cell>
          <cell r="I268">
            <v>0</v>
          </cell>
          <cell r="J268">
            <v>0</v>
          </cell>
          <cell r="K268">
            <v>28669.999999999993</v>
          </cell>
          <cell r="L268">
            <v>0</v>
          </cell>
          <cell r="M268">
            <v>38940</v>
          </cell>
          <cell r="N268">
            <v>0</v>
          </cell>
          <cell r="O268">
            <v>3768.5496183206101</v>
          </cell>
          <cell r="P268">
            <v>1088.2442748091614</v>
          </cell>
          <cell r="Q268">
            <v>4655.2671755725214</v>
          </cell>
          <cell r="R268">
            <v>9733.7404580152688</v>
          </cell>
          <cell r="S268">
            <v>1481.2213740457998</v>
          </cell>
          <cell r="T268">
            <v>20636.335877862653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22600.000000000073</v>
          </cell>
          <cell r="AB268">
            <v>0</v>
          </cell>
          <cell r="AC268">
            <v>0</v>
          </cell>
          <cell r="AD268">
            <v>98975.327102803756</v>
          </cell>
          <cell r="AE268">
            <v>0</v>
          </cell>
          <cell r="AF268">
            <v>0</v>
          </cell>
          <cell r="AG268">
            <v>0</v>
          </cell>
          <cell r="AH268">
            <v>121300</v>
          </cell>
          <cell r="AI268">
            <v>0</v>
          </cell>
          <cell r="AJ268">
            <v>0</v>
          </cell>
          <cell r="AK268">
            <v>0</v>
          </cell>
          <cell r="AL268">
            <v>5550.87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849288</v>
          </cell>
          <cell r="AV268">
            <v>230548.68588142982</v>
          </cell>
          <cell r="AW268">
            <v>126850.87</v>
          </cell>
          <cell r="AX268">
            <v>158670.27672659775</v>
          </cell>
          <cell r="AY268">
            <v>1206687.5558814299</v>
          </cell>
          <cell r="AZ268">
            <v>1201136.6858814298</v>
          </cell>
          <cell r="BA268">
            <v>4265</v>
          </cell>
          <cell r="BB268">
            <v>1125960</v>
          </cell>
          <cell r="BC268">
            <v>0</v>
          </cell>
          <cell r="BD268">
            <v>0</v>
          </cell>
          <cell r="BE268">
            <v>1206687.5558814299</v>
          </cell>
          <cell r="BF268">
            <v>1206687.5558814299</v>
          </cell>
          <cell r="BG268">
            <v>0</v>
          </cell>
          <cell r="BH268">
            <v>1131510.8700000001</v>
          </cell>
          <cell r="BI268">
            <v>1004660.0000000001</v>
          </cell>
          <cell r="BJ268">
            <v>1079836.6858814298</v>
          </cell>
          <cell r="BK268">
            <v>4090.2904768235976</v>
          </cell>
          <cell r="BL268">
            <v>3866.4835754646833</v>
          </cell>
          <cell r="BM268">
            <v>5.7883836046559854E-2</v>
          </cell>
          <cell r="BN268">
            <v>0</v>
          </cell>
          <cell r="BO268">
            <v>0</v>
          </cell>
          <cell r="BP268">
            <v>1206687.5558814299</v>
          </cell>
          <cell r="BQ268">
            <v>4549.7601737932946</v>
          </cell>
          <cell r="BR268" t="str">
            <v>Y</v>
          </cell>
          <cell r="BS268">
            <v>4570.7861965205675</v>
          </cell>
          <cell r="BT268">
            <v>5.3650406963526187E-2</v>
          </cell>
          <cell r="BU268">
            <v>0</v>
          </cell>
          <cell r="BV268">
            <v>1206687.5558814299</v>
          </cell>
          <cell r="BW268">
            <v>0</v>
          </cell>
          <cell r="BX268">
            <v>1206687.5558814299</v>
          </cell>
          <cell r="BY268">
            <v>5550.87</v>
          </cell>
          <cell r="BZ268">
            <v>1201136.6858814298</v>
          </cell>
        </row>
        <row r="269">
          <cell r="C269">
            <v>9253347</v>
          </cell>
          <cell r="D269" t="str">
            <v>Our Lady of Lincoln Catholic Primary School A Voluntary Academy</v>
          </cell>
          <cell r="E269">
            <v>202</v>
          </cell>
          <cell r="F269">
            <v>202</v>
          </cell>
          <cell r="G269">
            <v>0</v>
          </cell>
          <cell r="H269">
            <v>649834</v>
          </cell>
          <cell r="I269">
            <v>0</v>
          </cell>
          <cell r="J269">
            <v>0</v>
          </cell>
          <cell r="K269">
            <v>32430.00000000004</v>
          </cell>
          <cell r="L269">
            <v>0</v>
          </cell>
          <cell r="M269">
            <v>44249.999999999964</v>
          </cell>
          <cell r="N269">
            <v>0</v>
          </cell>
          <cell r="O269">
            <v>0</v>
          </cell>
          <cell r="P269">
            <v>3240</v>
          </cell>
          <cell r="Q269">
            <v>23519.999999999978</v>
          </cell>
          <cell r="R269">
            <v>13800.000000000045</v>
          </cell>
          <cell r="S269">
            <v>36259.999999999964</v>
          </cell>
          <cell r="T269">
            <v>639.99999999999989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7256.8208092485511</v>
          </cell>
          <cell r="AB269">
            <v>0</v>
          </cell>
          <cell r="AC269">
            <v>0</v>
          </cell>
          <cell r="AD269">
            <v>69293.21428571429</v>
          </cell>
          <cell r="AE269">
            <v>0</v>
          </cell>
          <cell r="AF269">
            <v>0</v>
          </cell>
          <cell r="AG269">
            <v>0</v>
          </cell>
          <cell r="AH269">
            <v>121300</v>
          </cell>
          <cell r="AI269">
            <v>0</v>
          </cell>
          <cell r="AJ269">
            <v>0</v>
          </cell>
          <cell r="AK269">
            <v>0</v>
          </cell>
          <cell r="AL269">
            <v>3693.91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649834</v>
          </cell>
          <cell r="AV269">
            <v>230690.0350949628</v>
          </cell>
          <cell r="AW269">
            <v>124993.91</v>
          </cell>
          <cell r="AX269">
            <v>151141.31098714288</v>
          </cell>
          <cell r="AY269">
            <v>1005517.9450949628</v>
          </cell>
          <cell r="AZ269">
            <v>1001824.0350949628</v>
          </cell>
          <cell r="BA269">
            <v>4265</v>
          </cell>
          <cell r="BB269">
            <v>861530</v>
          </cell>
          <cell r="BC269">
            <v>0</v>
          </cell>
          <cell r="BD269">
            <v>0</v>
          </cell>
          <cell r="BE269">
            <v>1005517.9450949628</v>
          </cell>
          <cell r="BF269">
            <v>1005517.945094963</v>
          </cell>
          <cell r="BG269">
            <v>0</v>
          </cell>
          <cell r="BH269">
            <v>865223.91</v>
          </cell>
          <cell r="BI269">
            <v>740230</v>
          </cell>
          <cell r="BJ269">
            <v>880524.0350949628</v>
          </cell>
          <cell r="BK269">
            <v>4359.0298767077365</v>
          </cell>
          <cell r="BL269">
            <v>4162.446371568627</v>
          </cell>
          <cell r="BM269">
            <v>4.7227876972028501E-2</v>
          </cell>
          <cell r="BN269">
            <v>0</v>
          </cell>
          <cell r="BO269">
            <v>0</v>
          </cell>
          <cell r="BP269">
            <v>1005517.9450949628</v>
          </cell>
          <cell r="BQ269">
            <v>4959.5249262126872</v>
          </cell>
          <cell r="BR269" t="str">
            <v>Y</v>
          </cell>
          <cell r="BS269">
            <v>4977.811609381004</v>
          </cell>
          <cell r="BT269">
            <v>4.2438352663715539E-2</v>
          </cell>
          <cell r="BU269">
            <v>0</v>
          </cell>
          <cell r="BV269">
            <v>1005517.9450949628</v>
          </cell>
          <cell r="BW269">
            <v>0</v>
          </cell>
          <cell r="BX269">
            <v>1005517.9450949628</v>
          </cell>
          <cell r="BY269">
            <v>3693.91</v>
          </cell>
          <cell r="BZ269">
            <v>1001824.0350949628</v>
          </cell>
        </row>
        <row r="270">
          <cell r="C270">
            <v>9253353</v>
          </cell>
          <cell r="D270" t="str">
            <v>Friskney All Saints Church of England Primary School</v>
          </cell>
          <cell r="E270">
            <v>85</v>
          </cell>
          <cell r="F270">
            <v>85</v>
          </cell>
          <cell r="G270">
            <v>0</v>
          </cell>
          <cell r="H270">
            <v>273445</v>
          </cell>
          <cell r="I270">
            <v>0</v>
          </cell>
          <cell r="J270">
            <v>0</v>
          </cell>
          <cell r="K270">
            <v>12219.999999999982</v>
          </cell>
          <cell r="L270">
            <v>0</v>
          </cell>
          <cell r="M270">
            <v>15929.999999999978</v>
          </cell>
          <cell r="N270">
            <v>0</v>
          </cell>
          <cell r="O270">
            <v>2703.6144578313242</v>
          </cell>
          <cell r="P270">
            <v>14101.807228915657</v>
          </cell>
          <cell r="Q270">
            <v>0</v>
          </cell>
          <cell r="R270">
            <v>5181.9277108433844</v>
          </cell>
          <cell r="S270">
            <v>0</v>
          </cell>
          <cell r="T270">
            <v>3932.5301204819261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18986.627906976744</v>
          </cell>
          <cell r="AE270">
            <v>0</v>
          </cell>
          <cell r="AF270">
            <v>1757.5000000000011</v>
          </cell>
          <cell r="AG270">
            <v>0</v>
          </cell>
          <cell r="AH270">
            <v>121300</v>
          </cell>
          <cell r="AI270">
            <v>47583.444592790387</v>
          </cell>
          <cell r="AJ270">
            <v>0</v>
          </cell>
          <cell r="AK270">
            <v>0</v>
          </cell>
          <cell r="AL270">
            <v>3916.8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273445</v>
          </cell>
          <cell r="AV270">
            <v>74814.007425049</v>
          </cell>
          <cell r="AW270">
            <v>172800.24459279038</v>
          </cell>
          <cell r="AX270">
            <v>57988.353423395907</v>
          </cell>
          <cell r="AY270">
            <v>521059.25201783935</v>
          </cell>
          <cell r="AZ270">
            <v>517142.45201783936</v>
          </cell>
          <cell r="BA270">
            <v>4265</v>
          </cell>
          <cell r="BB270">
            <v>362525</v>
          </cell>
          <cell r="BC270">
            <v>0</v>
          </cell>
          <cell r="BD270">
            <v>0</v>
          </cell>
          <cell r="BE270">
            <v>521059.25201783935</v>
          </cell>
          <cell r="BF270">
            <v>521059.2520178394</v>
          </cell>
          <cell r="BG270">
            <v>0</v>
          </cell>
          <cell r="BH270">
            <v>366441.8</v>
          </cell>
          <cell r="BI270">
            <v>193641.55540720961</v>
          </cell>
          <cell r="BJ270">
            <v>348259.00742504897</v>
          </cell>
          <cell r="BK270">
            <v>4097.1647932358701</v>
          </cell>
          <cell r="BL270">
            <v>3848.6727483587315</v>
          </cell>
          <cell r="BM270">
            <v>6.4565646685109349E-2</v>
          </cell>
          <cell r="BN270">
            <v>0</v>
          </cell>
          <cell r="BO270">
            <v>0</v>
          </cell>
          <cell r="BP270">
            <v>521059.25201783935</v>
          </cell>
          <cell r="BQ270">
            <v>6084.028847268698</v>
          </cell>
          <cell r="BR270" t="str">
            <v>Y</v>
          </cell>
          <cell r="BS270">
            <v>6130.1088472686979</v>
          </cell>
          <cell r="BT270">
            <v>5.0596801761960686E-2</v>
          </cell>
          <cell r="BU270">
            <v>0</v>
          </cell>
          <cell r="BV270">
            <v>521059.25201783935</v>
          </cell>
          <cell r="BW270">
            <v>0</v>
          </cell>
          <cell r="BX270">
            <v>521059.25201783935</v>
          </cell>
          <cell r="BY270">
            <v>3916.8</v>
          </cell>
          <cell r="BZ270">
            <v>517142.45201783936</v>
          </cell>
        </row>
        <row r="271">
          <cell r="C271">
            <v>9253354</v>
          </cell>
          <cell r="D271" t="str">
            <v>The Gainsborough Parish Church Primary School</v>
          </cell>
          <cell r="E271">
            <v>284</v>
          </cell>
          <cell r="F271">
            <v>284</v>
          </cell>
          <cell r="G271">
            <v>0</v>
          </cell>
          <cell r="H271">
            <v>913628</v>
          </cell>
          <cell r="I271">
            <v>0</v>
          </cell>
          <cell r="J271">
            <v>0</v>
          </cell>
          <cell r="K271">
            <v>56400.000000000051</v>
          </cell>
          <cell r="L271">
            <v>0</v>
          </cell>
          <cell r="M271">
            <v>75520.000000000044</v>
          </cell>
          <cell r="N271">
            <v>0</v>
          </cell>
          <cell r="O271">
            <v>879.99999999999875</v>
          </cell>
          <cell r="P271">
            <v>1079.9999999999984</v>
          </cell>
          <cell r="Q271">
            <v>839.99999999999989</v>
          </cell>
          <cell r="R271">
            <v>8279.9999999999945</v>
          </cell>
          <cell r="S271">
            <v>94080</v>
          </cell>
          <cell r="T271">
            <v>15359.999999999996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671.38075313807497</v>
          </cell>
          <cell r="AB271">
            <v>0</v>
          </cell>
          <cell r="AC271">
            <v>0</v>
          </cell>
          <cell r="AD271">
            <v>126783.2098765432</v>
          </cell>
          <cell r="AE271">
            <v>0</v>
          </cell>
          <cell r="AF271">
            <v>0</v>
          </cell>
          <cell r="AG271">
            <v>0</v>
          </cell>
          <cell r="AH271">
            <v>121300</v>
          </cell>
          <cell r="AI271">
            <v>0</v>
          </cell>
          <cell r="AJ271">
            <v>0</v>
          </cell>
          <cell r="AK271">
            <v>0</v>
          </cell>
          <cell r="AL271">
            <v>3894.49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913628</v>
          </cell>
          <cell r="AV271">
            <v>379894.59062968136</v>
          </cell>
          <cell r="AW271">
            <v>125194.49</v>
          </cell>
          <cell r="AX271">
            <v>239508.36496000004</v>
          </cell>
          <cell r="AY271">
            <v>1418717.0806296815</v>
          </cell>
          <cell r="AZ271">
            <v>1414822.5906296815</v>
          </cell>
          <cell r="BA271">
            <v>4265</v>
          </cell>
          <cell r="BB271">
            <v>1211260</v>
          </cell>
          <cell r="BC271">
            <v>0</v>
          </cell>
          <cell r="BD271">
            <v>0</v>
          </cell>
          <cell r="BE271">
            <v>1418717.0806296815</v>
          </cell>
          <cell r="BF271">
            <v>1418717.0806296812</v>
          </cell>
          <cell r="BG271">
            <v>0</v>
          </cell>
          <cell r="BH271">
            <v>1215154.49</v>
          </cell>
          <cell r="BI271">
            <v>1089960</v>
          </cell>
          <cell r="BJ271">
            <v>1293522.5906296815</v>
          </cell>
          <cell r="BK271">
            <v>4554.657009259442</v>
          </cell>
          <cell r="BL271">
            <v>4329.1100290209788</v>
          </cell>
          <cell r="BM271">
            <v>5.2100080322853404E-2</v>
          </cell>
          <cell r="BN271">
            <v>0</v>
          </cell>
          <cell r="BO271">
            <v>0</v>
          </cell>
          <cell r="BP271">
            <v>1418717.0806296815</v>
          </cell>
          <cell r="BQ271">
            <v>4981.7696853157795</v>
          </cell>
          <cell r="BR271" t="str">
            <v>Y</v>
          </cell>
          <cell r="BS271">
            <v>4995.4826782735263</v>
          </cell>
          <cell r="BT271">
            <v>4.7962393045110741E-2</v>
          </cell>
          <cell r="BU271">
            <v>0</v>
          </cell>
          <cell r="BV271">
            <v>1418717.0806296815</v>
          </cell>
          <cell r="BW271">
            <v>0</v>
          </cell>
          <cell r="BX271">
            <v>1418717.0806296815</v>
          </cell>
          <cell r="BY271">
            <v>3894.49</v>
          </cell>
          <cell r="BZ271">
            <v>1414822.5906296815</v>
          </cell>
        </row>
        <row r="272">
          <cell r="C272">
            <v>9253506</v>
          </cell>
          <cell r="D272" t="str">
            <v>Witham St Hughs Academy</v>
          </cell>
          <cell r="E272">
            <v>419</v>
          </cell>
          <cell r="F272">
            <v>419</v>
          </cell>
          <cell r="G272">
            <v>0</v>
          </cell>
          <cell r="H272">
            <v>1347923</v>
          </cell>
          <cell r="I272">
            <v>0</v>
          </cell>
          <cell r="J272">
            <v>0</v>
          </cell>
          <cell r="K272">
            <v>12219.999999999998</v>
          </cell>
          <cell r="L272">
            <v>0</v>
          </cell>
          <cell r="M272">
            <v>18879.999999999993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2697.8347578347584</v>
          </cell>
          <cell r="AB272">
            <v>0</v>
          </cell>
          <cell r="AC272">
            <v>0</v>
          </cell>
          <cell r="AD272">
            <v>90120.710227272706</v>
          </cell>
          <cell r="AE272">
            <v>0</v>
          </cell>
          <cell r="AF272">
            <v>0</v>
          </cell>
          <cell r="AG272">
            <v>0</v>
          </cell>
          <cell r="AH272">
            <v>121300</v>
          </cell>
          <cell r="AI272">
            <v>0</v>
          </cell>
          <cell r="AJ272">
            <v>0</v>
          </cell>
          <cell r="AK272">
            <v>0</v>
          </cell>
          <cell r="AL272">
            <v>7956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1347923</v>
          </cell>
          <cell r="AV272">
            <v>123918.54498510747</v>
          </cell>
          <cell r="AW272">
            <v>129256</v>
          </cell>
          <cell r="AX272">
            <v>146777.5898571591</v>
          </cell>
          <cell r="AY272">
            <v>1601097.5449851074</v>
          </cell>
          <cell r="AZ272">
            <v>1593141.5449851074</v>
          </cell>
          <cell r="BA272">
            <v>4265</v>
          </cell>
          <cell r="BB272">
            <v>1787035</v>
          </cell>
          <cell r="BC272">
            <v>193893.45501489262</v>
          </cell>
          <cell r="BD272">
            <v>0</v>
          </cell>
          <cell r="BE272">
            <v>1794991</v>
          </cell>
          <cell r="BF272">
            <v>1794991</v>
          </cell>
          <cell r="BG272">
            <v>0</v>
          </cell>
          <cell r="BH272">
            <v>1794991</v>
          </cell>
          <cell r="BI272">
            <v>1665735</v>
          </cell>
          <cell r="BJ272">
            <v>1665735</v>
          </cell>
          <cell r="BK272">
            <v>3975.5011933174223</v>
          </cell>
          <cell r="BL272">
            <v>3884.1463414634145</v>
          </cell>
          <cell r="BM272">
            <v>2.3519930461628393E-2</v>
          </cell>
          <cell r="BN272">
            <v>0</v>
          </cell>
          <cell r="BO272">
            <v>0</v>
          </cell>
          <cell r="BP272">
            <v>1794991</v>
          </cell>
          <cell r="BQ272">
            <v>4265</v>
          </cell>
          <cell r="BR272" t="str">
            <v>Y</v>
          </cell>
          <cell r="BS272">
            <v>4283.9880668257756</v>
          </cell>
          <cell r="BT272">
            <v>2.014170846424701E-2</v>
          </cell>
          <cell r="BU272">
            <v>0</v>
          </cell>
          <cell r="BV272">
            <v>1794991</v>
          </cell>
          <cell r="BW272">
            <v>0</v>
          </cell>
          <cell r="BX272">
            <v>1794991</v>
          </cell>
          <cell r="BY272">
            <v>7956</v>
          </cell>
          <cell r="BZ272">
            <v>1787035</v>
          </cell>
        </row>
        <row r="273">
          <cell r="C273">
            <v>9253510</v>
          </cell>
          <cell r="D273" t="str">
            <v>Bourne Abbey Church of England Primary Academy</v>
          </cell>
          <cell r="E273">
            <v>612</v>
          </cell>
          <cell r="F273">
            <v>612</v>
          </cell>
          <cell r="G273">
            <v>0</v>
          </cell>
          <cell r="H273">
            <v>1968804</v>
          </cell>
          <cell r="I273">
            <v>0</v>
          </cell>
          <cell r="J273">
            <v>0</v>
          </cell>
          <cell r="K273">
            <v>66269.999999999971</v>
          </cell>
          <cell r="L273">
            <v>0</v>
          </cell>
          <cell r="M273">
            <v>87319.999999999956</v>
          </cell>
          <cell r="N273">
            <v>0</v>
          </cell>
          <cell r="O273">
            <v>1100.0000000000007</v>
          </cell>
          <cell r="P273">
            <v>0</v>
          </cell>
          <cell r="Q273">
            <v>420.00000000000119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15148.457142857138</v>
          </cell>
          <cell r="AB273">
            <v>0</v>
          </cell>
          <cell r="AC273">
            <v>0</v>
          </cell>
          <cell r="AD273">
            <v>129178.18867924529</v>
          </cell>
          <cell r="AE273">
            <v>0</v>
          </cell>
          <cell r="AF273">
            <v>0</v>
          </cell>
          <cell r="AG273">
            <v>0</v>
          </cell>
          <cell r="AH273">
            <v>121300</v>
          </cell>
          <cell r="AI273">
            <v>0</v>
          </cell>
          <cell r="AJ273">
            <v>0</v>
          </cell>
          <cell r="AK273">
            <v>0</v>
          </cell>
          <cell r="AL273">
            <v>12429.21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1968804</v>
          </cell>
          <cell r="AV273">
            <v>299436.64582210238</v>
          </cell>
          <cell r="AW273">
            <v>133729.21</v>
          </cell>
          <cell r="AX273">
            <v>224773.46084226415</v>
          </cell>
          <cell r="AY273">
            <v>2401969.8558221022</v>
          </cell>
          <cell r="AZ273">
            <v>2389540.6458221022</v>
          </cell>
          <cell r="BA273">
            <v>4265</v>
          </cell>
          <cell r="BB273">
            <v>2610180</v>
          </cell>
          <cell r="BC273">
            <v>220639.3541778978</v>
          </cell>
          <cell r="BD273">
            <v>0</v>
          </cell>
          <cell r="BE273">
            <v>2622609.21</v>
          </cell>
          <cell r="BF273">
            <v>2622609.2100000004</v>
          </cell>
          <cell r="BG273">
            <v>0</v>
          </cell>
          <cell r="BH273">
            <v>2622609.21</v>
          </cell>
          <cell r="BI273">
            <v>2488880</v>
          </cell>
          <cell r="BJ273">
            <v>2488880</v>
          </cell>
          <cell r="BK273">
            <v>4066.7973856209151</v>
          </cell>
          <cell r="BL273">
            <v>3979.8349834983496</v>
          </cell>
          <cell r="BM273">
            <v>2.1850755743175024E-2</v>
          </cell>
          <cell r="BN273">
            <v>0</v>
          </cell>
          <cell r="BO273">
            <v>0</v>
          </cell>
          <cell r="BP273">
            <v>2622609.21</v>
          </cell>
          <cell r="BQ273">
            <v>4265</v>
          </cell>
          <cell r="BR273" t="str">
            <v>Y</v>
          </cell>
          <cell r="BS273">
            <v>4285.3091666666669</v>
          </cell>
          <cell r="BT273">
            <v>2.0187766281937858E-2</v>
          </cell>
          <cell r="BU273">
            <v>0</v>
          </cell>
          <cell r="BV273">
            <v>2622609.21</v>
          </cell>
          <cell r="BW273">
            <v>0</v>
          </cell>
          <cell r="BX273">
            <v>2622609.21</v>
          </cell>
          <cell r="BY273">
            <v>12429.21</v>
          </cell>
          <cell r="BZ273">
            <v>2610180</v>
          </cell>
        </row>
        <row r="274">
          <cell r="C274">
            <v>9255202</v>
          </cell>
          <cell r="D274" t="str">
            <v>Rauceby Church of England Primary School</v>
          </cell>
          <cell r="E274">
            <v>176</v>
          </cell>
          <cell r="F274">
            <v>176</v>
          </cell>
          <cell r="G274">
            <v>0</v>
          </cell>
          <cell r="H274">
            <v>566192</v>
          </cell>
          <cell r="I274">
            <v>0</v>
          </cell>
          <cell r="J274">
            <v>0</v>
          </cell>
          <cell r="K274">
            <v>6110.0000000000027</v>
          </cell>
          <cell r="L274">
            <v>0</v>
          </cell>
          <cell r="M274">
            <v>8259.9999999999964</v>
          </cell>
          <cell r="N274">
            <v>0</v>
          </cell>
          <cell r="O274">
            <v>659.99999999999829</v>
          </cell>
          <cell r="P274">
            <v>0</v>
          </cell>
          <cell r="Q274">
            <v>840.00000000000284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633.37579617834422</v>
          </cell>
          <cell r="AB274">
            <v>0</v>
          </cell>
          <cell r="AC274">
            <v>0</v>
          </cell>
          <cell r="AD274">
            <v>36603.680981595091</v>
          </cell>
          <cell r="AE274">
            <v>0</v>
          </cell>
          <cell r="AF274">
            <v>0</v>
          </cell>
          <cell r="AG274">
            <v>0</v>
          </cell>
          <cell r="AH274">
            <v>121300</v>
          </cell>
          <cell r="AI274">
            <v>0</v>
          </cell>
          <cell r="AJ274">
            <v>0</v>
          </cell>
          <cell r="AK274">
            <v>0</v>
          </cell>
          <cell r="AL274">
            <v>3380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566192</v>
          </cell>
          <cell r="AV274">
            <v>53107.05677777344</v>
          </cell>
          <cell r="AW274">
            <v>124680</v>
          </cell>
          <cell r="AX274">
            <v>68145.073427730051</v>
          </cell>
          <cell r="AY274">
            <v>743979.05677777342</v>
          </cell>
          <cell r="AZ274">
            <v>740599.05677777342</v>
          </cell>
          <cell r="BA274">
            <v>4265</v>
          </cell>
          <cell r="BB274">
            <v>750640</v>
          </cell>
          <cell r="BC274">
            <v>10040.943222226575</v>
          </cell>
          <cell r="BD274">
            <v>0</v>
          </cell>
          <cell r="BE274">
            <v>754020</v>
          </cell>
          <cell r="BF274">
            <v>754020</v>
          </cell>
          <cell r="BG274">
            <v>0</v>
          </cell>
          <cell r="BH274">
            <v>754020</v>
          </cell>
          <cell r="BI274">
            <v>629340</v>
          </cell>
          <cell r="BJ274">
            <v>629340</v>
          </cell>
          <cell r="BK274">
            <v>3575.7954545454545</v>
          </cell>
          <cell r="BL274">
            <v>3462.248520710059</v>
          </cell>
          <cell r="BM274">
            <v>3.2795720225221911E-2</v>
          </cell>
          <cell r="BN274">
            <v>0</v>
          </cell>
          <cell r="BO274">
            <v>0</v>
          </cell>
          <cell r="BP274">
            <v>754020</v>
          </cell>
          <cell r="BQ274">
            <v>4265</v>
          </cell>
          <cell r="BR274" t="str">
            <v>Y</v>
          </cell>
          <cell r="BS274">
            <v>4284.204545454545</v>
          </cell>
          <cell r="BT274">
            <v>2.0048701298701177E-2</v>
          </cell>
          <cell r="BU274">
            <v>0</v>
          </cell>
          <cell r="BV274">
            <v>754020</v>
          </cell>
          <cell r="BW274">
            <v>0</v>
          </cell>
          <cell r="BX274">
            <v>754020</v>
          </cell>
          <cell r="BY274">
            <v>3380</v>
          </cell>
          <cell r="BZ274">
            <v>750640</v>
          </cell>
        </row>
        <row r="275">
          <cell r="C275">
            <v>9255203</v>
          </cell>
          <cell r="D275" t="str">
            <v>William Alvey School</v>
          </cell>
          <cell r="E275">
            <v>646</v>
          </cell>
          <cell r="F275">
            <v>646</v>
          </cell>
          <cell r="G275">
            <v>0</v>
          </cell>
          <cell r="H275">
            <v>2078182</v>
          </cell>
          <cell r="I275">
            <v>0</v>
          </cell>
          <cell r="J275">
            <v>0</v>
          </cell>
          <cell r="K275">
            <v>51700.000000000044</v>
          </cell>
          <cell r="L275">
            <v>0</v>
          </cell>
          <cell r="M275">
            <v>68439.999999999898</v>
          </cell>
          <cell r="N275">
            <v>0</v>
          </cell>
          <cell r="O275">
            <v>19830.697674418574</v>
          </cell>
          <cell r="P275">
            <v>1081.6744186046515</v>
          </cell>
          <cell r="Q275">
            <v>26080.372093023245</v>
          </cell>
          <cell r="R275">
            <v>26721.364341085256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13035.357142857138</v>
          </cell>
          <cell r="AB275">
            <v>0</v>
          </cell>
          <cell r="AC275">
            <v>0</v>
          </cell>
          <cell r="AD275">
            <v>179830.83941605841</v>
          </cell>
          <cell r="AE275">
            <v>0</v>
          </cell>
          <cell r="AF275">
            <v>0</v>
          </cell>
          <cell r="AG275">
            <v>0</v>
          </cell>
          <cell r="AH275">
            <v>121300</v>
          </cell>
          <cell r="AI275">
            <v>0</v>
          </cell>
          <cell r="AJ275">
            <v>0</v>
          </cell>
          <cell r="AK275">
            <v>0</v>
          </cell>
          <cell r="AL275">
            <v>12480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2078182</v>
          </cell>
          <cell r="AV275">
            <v>386720.30508604716</v>
          </cell>
          <cell r="AW275">
            <v>133780</v>
          </cell>
          <cell r="AX275">
            <v>305114.33272998472</v>
          </cell>
          <cell r="AY275">
            <v>2598682.3050860474</v>
          </cell>
          <cell r="AZ275">
            <v>2586202.3050860474</v>
          </cell>
          <cell r="BA275">
            <v>4265</v>
          </cell>
          <cell r="BB275">
            <v>2755190</v>
          </cell>
          <cell r="BC275">
            <v>168987.69491395261</v>
          </cell>
          <cell r="BD275">
            <v>0</v>
          </cell>
          <cell r="BE275">
            <v>2767670</v>
          </cell>
          <cell r="BF275">
            <v>2767670</v>
          </cell>
          <cell r="BG275">
            <v>0</v>
          </cell>
          <cell r="BH275">
            <v>2767670</v>
          </cell>
          <cell r="BI275">
            <v>2633890</v>
          </cell>
          <cell r="BJ275">
            <v>2633890</v>
          </cell>
          <cell r="BK275">
            <v>4077.2291021671826</v>
          </cell>
          <cell r="BL275">
            <v>3990.7644305772233</v>
          </cell>
          <cell r="BM275">
            <v>2.1666192804432997E-2</v>
          </cell>
          <cell r="BN275">
            <v>0</v>
          </cell>
          <cell r="BO275">
            <v>0</v>
          </cell>
          <cell r="BP275">
            <v>2767670</v>
          </cell>
          <cell r="BQ275">
            <v>4265</v>
          </cell>
          <cell r="BR275" t="str">
            <v>Y</v>
          </cell>
          <cell r="BS275">
            <v>4284.3188854489163</v>
          </cell>
          <cell r="BT275">
            <v>2.0204767548370084E-2</v>
          </cell>
          <cell r="BU275">
            <v>0</v>
          </cell>
          <cell r="BV275">
            <v>2767670</v>
          </cell>
          <cell r="BW275">
            <v>0</v>
          </cell>
          <cell r="BX275">
            <v>2767670</v>
          </cell>
          <cell r="BY275">
            <v>12480</v>
          </cell>
          <cell r="BZ275">
            <v>2755190</v>
          </cell>
        </row>
        <row r="276">
          <cell r="C276">
            <v>9255205</v>
          </cell>
          <cell r="D276" t="str">
            <v>Malcolm Sargent Primary School</v>
          </cell>
          <cell r="E276">
            <v>644</v>
          </cell>
          <cell r="F276">
            <v>644</v>
          </cell>
          <cell r="G276">
            <v>0</v>
          </cell>
          <cell r="H276">
            <v>2071748</v>
          </cell>
          <cell r="I276">
            <v>0</v>
          </cell>
          <cell r="J276">
            <v>0</v>
          </cell>
          <cell r="K276">
            <v>33840.000000000044</v>
          </cell>
          <cell r="L276">
            <v>0</v>
          </cell>
          <cell r="M276">
            <v>46019.999999999905</v>
          </cell>
          <cell r="N276">
            <v>0</v>
          </cell>
          <cell r="O276">
            <v>6599.9999999999973</v>
          </cell>
          <cell r="P276">
            <v>7289.9999999999973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7867.2432432432352</v>
          </cell>
          <cell r="AB276">
            <v>0</v>
          </cell>
          <cell r="AC276">
            <v>0</v>
          </cell>
          <cell r="AD276">
            <v>185497.25490196078</v>
          </cell>
          <cell r="AE276">
            <v>0</v>
          </cell>
          <cell r="AF276">
            <v>0</v>
          </cell>
          <cell r="AG276">
            <v>0</v>
          </cell>
          <cell r="AH276">
            <v>121300</v>
          </cell>
          <cell r="AI276">
            <v>0</v>
          </cell>
          <cell r="AJ276">
            <v>0</v>
          </cell>
          <cell r="AK276">
            <v>0</v>
          </cell>
          <cell r="AL276">
            <v>10929.19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2071748</v>
          </cell>
          <cell r="AV276">
            <v>287114.49814520398</v>
          </cell>
          <cell r="AW276">
            <v>132229.19</v>
          </cell>
          <cell r="AX276">
            <v>266189.40488941176</v>
          </cell>
          <cell r="AY276">
            <v>2491091.688145204</v>
          </cell>
          <cell r="AZ276">
            <v>2480162.498145204</v>
          </cell>
          <cell r="BA276">
            <v>4265</v>
          </cell>
          <cell r="BB276">
            <v>2746660</v>
          </cell>
          <cell r="BC276">
            <v>266497.50185479596</v>
          </cell>
          <cell r="BD276">
            <v>0</v>
          </cell>
          <cell r="BE276">
            <v>2757589.19</v>
          </cell>
          <cell r="BF276">
            <v>2757589.19</v>
          </cell>
          <cell r="BG276">
            <v>0</v>
          </cell>
          <cell r="BH276">
            <v>2757589.19</v>
          </cell>
          <cell r="BI276">
            <v>2625360</v>
          </cell>
          <cell r="BJ276">
            <v>2625360</v>
          </cell>
          <cell r="BK276">
            <v>4076.6459627329191</v>
          </cell>
          <cell r="BL276">
            <v>3990.7644305772233</v>
          </cell>
          <cell r="BM276">
            <v>2.1520070565346282E-2</v>
          </cell>
          <cell r="BN276">
            <v>0</v>
          </cell>
          <cell r="BO276">
            <v>0</v>
          </cell>
          <cell r="BP276">
            <v>2757589.19</v>
          </cell>
          <cell r="BQ276">
            <v>4265</v>
          </cell>
          <cell r="BR276" t="str">
            <v>Y</v>
          </cell>
          <cell r="BS276">
            <v>4281.9707919254661</v>
          </cell>
          <cell r="BT276">
            <v>2.0233394669489257E-2</v>
          </cell>
          <cell r="BU276">
            <v>0</v>
          </cell>
          <cell r="BV276">
            <v>2757589.19</v>
          </cell>
          <cell r="BW276">
            <v>0</v>
          </cell>
          <cell r="BX276">
            <v>2757589.19</v>
          </cell>
          <cell r="BY276">
            <v>10929.19</v>
          </cell>
          <cell r="BZ276">
            <v>2746660</v>
          </cell>
        </row>
        <row r="277">
          <cell r="C277">
            <v>9255206</v>
          </cell>
          <cell r="D277" t="str">
            <v>Lacey Gardens Junior Academy</v>
          </cell>
          <cell r="E277">
            <v>333</v>
          </cell>
          <cell r="F277">
            <v>333</v>
          </cell>
          <cell r="G277">
            <v>0</v>
          </cell>
          <cell r="H277">
            <v>1071261</v>
          </cell>
          <cell r="I277">
            <v>0</v>
          </cell>
          <cell r="J277">
            <v>0</v>
          </cell>
          <cell r="K277">
            <v>76140.000000000087</v>
          </cell>
          <cell r="L277">
            <v>0</v>
          </cell>
          <cell r="M277">
            <v>102660.00000000009</v>
          </cell>
          <cell r="N277">
            <v>0</v>
          </cell>
          <cell r="O277">
            <v>5993.9999999999982</v>
          </cell>
          <cell r="P277">
            <v>24793.363636363654</v>
          </cell>
          <cell r="Q277">
            <v>423.81818181818181</v>
          </cell>
          <cell r="R277">
            <v>45489.818181818191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1695.0000000000002</v>
          </cell>
          <cell r="AB277">
            <v>0</v>
          </cell>
          <cell r="AC277">
            <v>0</v>
          </cell>
          <cell r="AD277">
            <v>150672.1369294606</v>
          </cell>
          <cell r="AE277">
            <v>0</v>
          </cell>
          <cell r="AF277">
            <v>0</v>
          </cell>
          <cell r="AG277">
            <v>0</v>
          </cell>
          <cell r="AH277">
            <v>121300</v>
          </cell>
          <cell r="AI277">
            <v>0</v>
          </cell>
          <cell r="AJ277">
            <v>0</v>
          </cell>
          <cell r="AK277">
            <v>0</v>
          </cell>
          <cell r="AL277">
            <v>5200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1071261</v>
          </cell>
          <cell r="AV277">
            <v>407868.1369294608</v>
          </cell>
          <cell r="AW277">
            <v>126500</v>
          </cell>
          <cell r="AX277">
            <v>244487.91981419094</v>
          </cell>
          <cell r="AY277">
            <v>1605629.1369294608</v>
          </cell>
          <cell r="AZ277">
            <v>1600429.1369294608</v>
          </cell>
          <cell r="BA277">
            <v>4265</v>
          </cell>
          <cell r="BB277">
            <v>1420245</v>
          </cell>
          <cell r="BC277">
            <v>0</v>
          </cell>
          <cell r="BD277">
            <v>0</v>
          </cell>
          <cell r="BE277">
            <v>1605629.1369294608</v>
          </cell>
          <cell r="BF277">
            <v>1605629.1369294606</v>
          </cell>
          <cell r="BG277">
            <v>0</v>
          </cell>
          <cell r="BH277">
            <v>1425445</v>
          </cell>
          <cell r="BI277">
            <v>1298945</v>
          </cell>
          <cell r="BJ277">
            <v>1479129.1369294608</v>
          </cell>
          <cell r="BK277">
            <v>4441.8292400284108</v>
          </cell>
          <cell r="BL277">
            <v>4310.4653380165291</v>
          </cell>
          <cell r="BM277">
            <v>3.0475573217885823E-2</v>
          </cell>
          <cell r="BN277">
            <v>0</v>
          </cell>
          <cell r="BO277">
            <v>0</v>
          </cell>
          <cell r="BP277">
            <v>1605629.1369294608</v>
          </cell>
          <cell r="BQ277">
            <v>4806.0935042926749</v>
          </cell>
          <cell r="BR277" t="str">
            <v>Y</v>
          </cell>
          <cell r="BS277">
            <v>4821.7091199082906</v>
          </cell>
          <cell r="BT277">
            <v>3.4934679893870113E-2</v>
          </cell>
          <cell r="BU277">
            <v>0</v>
          </cell>
          <cell r="BV277">
            <v>1605629.1369294608</v>
          </cell>
          <cell r="BW277">
            <v>0</v>
          </cell>
          <cell r="BX277">
            <v>1605629.1369294608</v>
          </cell>
          <cell r="BY277">
            <v>5200</v>
          </cell>
          <cell r="BZ277">
            <v>1600429.1369294608</v>
          </cell>
        </row>
        <row r="278">
          <cell r="C278">
            <v>9255208</v>
          </cell>
          <cell r="D278" t="str">
            <v>St Andrew's CofE Primary School</v>
          </cell>
          <cell r="E278">
            <v>266</v>
          </cell>
          <cell r="F278">
            <v>266</v>
          </cell>
          <cell r="G278">
            <v>0</v>
          </cell>
          <cell r="H278">
            <v>855722</v>
          </cell>
          <cell r="I278">
            <v>0</v>
          </cell>
          <cell r="J278">
            <v>0</v>
          </cell>
          <cell r="K278">
            <v>22560.000000000018</v>
          </cell>
          <cell r="L278">
            <v>0</v>
          </cell>
          <cell r="M278">
            <v>33040.000000000051</v>
          </cell>
          <cell r="N278">
            <v>0</v>
          </cell>
          <cell r="O278">
            <v>16280.000000000027</v>
          </cell>
          <cell r="P278">
            <v>1349.9999999999995</v>
          </cell>
          <cell r="Q278">
            <v>1679.9999999999993</v>
          </cell>
          <cell r="R278">
            <v>1839.9999999999991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70570.956521739135</v>
          </cell>
          <cell r="AE278">
            <v>0</v>
          </cell>
          <cell r="AF278">
            <v>2811.9999999999927</v>
          </cell>
          <cell r="AG278">
            <v>0</v>
          </cell>
          <cell r="AH278">
            <v>121300</v>
          </cell>
          <cell r="AI278">
            <v>0</v>
          </cell>
          <cell r="AJ278">
            <v>0</v>
          </cell>
          <cell r="AK278">
            <v>0</v>
          </cell>
          <cell r="AL278">
            <v>5460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855722</v>
          </cell>
          <cell r="AV278">
            <v>150132.95652173925</v>
          </cell>
          <cell r="AW278">
            <v>126760</v>
          </cell>
          <cell r="AX278">
            <v>124824.73410086958</v>
          </cell>
          <cell r="AY278">
            <v>1132614.9565217393</v>
          </cell>
          <cell r="AZ278">
            <v>1127154.9565217393</v>
          </cell>
          <cell r="BA278">
            <v>4265</v>
          </cell>
          <cell r="BB278">
            <v>1134490</v>
          </cell>
          <cell r="BC278">
            <v>7335.0434782607481</v>
          </cell>
          <cell r="BD278">
            <v>0</v>
          </cell>
          <cell r="BE278">
            <v>1139950</v>
          </cell>
          <cell r="BF278">
            <v>1139950</v>
          </cell>
          <cell r="BG278">
            <v>0</v>
          </cell>
          <cell r="BH278">
            <v>1139950</v>
          </cell>
          <cell r="BI278">
            <v>1013190</v>
          </cell>
          <cell r="BJ278">
            <v>1013190</v>
          </cell>
          <cell r="BK278">
            <v>3808.9849624060153</v>
          </cell>
          <cell r="BL278">
            <v>3743.6690647482014</v>
          </cell>
          <cell r="BM278">
            <v>1.7447027642708307E-2</v>
          </cell>
          <cell r="BN278">
            <v>0</v>
          </cell>
          <cell r="BO278">
            <v>0</v>
          </cell>
          <cell r="BP278">
            <v>1139950</v>
          </cell>
          <cell r="BQ278">
            <v>4265</v>
          </cell>
          <cell r="BR278" t="str">
            <v>Y</v>
          </cell>
          <cell r="BS278">
            <v>4285.5263157894733</v>
          </cell>
          <cell r="BT278">
            <v>2.0450805815394935E-2</v>
          </cell>
          <cell r="BU278">
            <v>0</v>
          </cell>
          <cell r="BV278">
            <v>1139950</v>
          </cell>
          <cell r="BW278">
            <v>0</v>
          </cell>
          <cell r="BX278">
            <v>1139950</v>
          </cell>
          <cell r="BY278">
            <v>5460</v>
          </cell>
          <cell r="BZ278">
            <v>1134490</v>
          </cell>
        </row>
        <row r="279">
          <cell r="C279">
            <v>9255209</v>
          </cell>
          <cell r="D279" t="str">
            <v>Huttoft Primary &amp; Nursery School</v>
          </cell>
          <cell r="E279">
            <v>151</v>
          </cell>
          <cell r="F279">
            <v>151</v>
          </cell>
          <cell r="G279">
            <v>0</v>
          </cell>
          <cell r="H279">
            <v>485767</v>
          </cell>
          <cell r="I279">
            <v>0</v>
          </cell>
          <cell r="J279">
            <v>0</v>
          </cell>
          <cell r="K279">
            <v>15040.000000000036</v>
          </cell>
          <cell r="L279">
            <v>0</v>
          </cell>
          <cell r="M279">
            <v>23600.000000000033</v>
          </cell>
          <cell r="N279">
            <v>0</v>
          </cell>
          <cell r="O279">
            <v>4840.0000000000136</v>
          </cell>
          <cell r="P279">
            <v>3510.0000000000009</v>
          </cell>
          <cell r="Q279">
            <v>9240.0000000000255</v>
          </cell>
          <cell r="R279">
            <v>12420.000000000031</v>
          </cell>
          <cell r="S279">
            <v>14700.00000000002</v>
          </cell>
          <cell r="T279">
            <v>7680.0000000000009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58316.582278481008</v>
          </cell>
          <cell r="AE279">
            <v>0</v>
          </cell>
          <cell r="AF279">
            <v>0</v>
          </cell>
          <cell r="AG279">
            <v>0</v>
          </cell>
          <cell r="AH279">
            <v>121300</v>
          </cell>
          <cell r="AI279">
            <v>0</v>
          </cell>
          <cell r="AJ279">
            <v>0</v>
          </cell>
          <cell r="AK279">
            <v>0</v>
          </cell>
          <cell r="AL279">
            <v>3709.47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485767</v>
          </cell>
          <cell r="AV279">
            <v>149346.58227848116</v>
          </cell>
          <cell r="AW279">
            <v>125009.47</v>
          </cell>
          <cell r="AX279">
            <v>114139.25297164563</v>
          </cell>
          <cell r="AY279">
            <v>760123.05227848119</v>
          </cell>
          <cell r="AZ279">
            <v>756413.58227848122</v>
          </cell>
          <cell r="BA279">
            <v>4265</v>
          </cell>
          <cell r="BB279">
            <v>644015</v>
          </cell>
          <cell r="BC279">
            <v>0</v>
          </cell>
          <cell r="BD279">
            <v>0</v>
          </cell>
          <cell r="BE279">
            <v>760123.05227848119</v>
          </cell>
          <cell r="BF279">
            <v>760123.05227848107</v>
          </cell>
          <cell r="BG279">
            <v>0</v>
          </cell>
          <cell r="BH279">
            <v>647724.47</v>
          </cell>
          <cell r="BI279">
            <v>522715</v>
          </cell>
          <cell r="BJ279">
            <v>635113.58227848122</v>
          </cell>
          <cell r="BK279">
            <v>4206.0502137647763</v>
          </cell>
          <cell r="BL279">
            <v>4007.4232730538924</v>
          </cell>
          <cell r="BM279">
            <v>4.9564752005724237E-2</v>
          </cell>
          <cell r="BN279">
            <v>0</v>
          </cell>
          <cell r="BO279">
            <v>0</v>
          </cell>
          <cell r="BP279">
            <v>760123.05227848119</v>
          </cell>
          <cell r="BQ279">
            <v>5009.3614720429223</v>
          </cell>
          <cell r="BR279" t="str">
            <v>Y</v>
          </cell>
          <cell r="BS279">
            <v>5033.9274985329885</v>
          </cell>
          <cell r="BT279">
            <v>5.8441026054983247E-2</v>
          </cell>
          <cell r="BU279">
            <v>0</v>
          </cell>
          <cell r="BV279">
            <v>760123.05227848119</v>
          </cell>
          <cell r="BW279">
            <v>0</v>
          </cell>
          <cell r="BX279">
            <v>760123.05227848119</v>
          </cell>
          <cell r="BY279">
            <v>3709.47</v>
          </cell>
          <cell r="BZ279">
            <v>756413.58227848122</v>
          </cell>
        </row>
        <row r="280">
          <cell r="C280">
            <v>9255211</v>
          </cell>
          <cell r="D280" t="str">
            <v>Spalding Primary Academy</v>
          </cell>
          <cell r="E280">
            <v>416</v>
          </cell>
          <cell r="F280">
            <v>416</v>
          </cell>
          <cell r="G280">
            <v>0</v>
          </cell>
          <cell r="H280">
            <v>1338272</v>
          </cell>
          <cell r="I280">
            <v>0</v>
          </cell>
          <cell r="J280">
            <v>0</v>
          </cell>
          <cell r="K280">
            <v>34309.999999999956</v>
          </cell>
          <cell r="L280">
            <v>0</v>
          </cell>
          <cell r="M280">
            <v>47199.999999999927</v>
          </cell>
          <cell r="N280">
            <v>0</v>
          </cell>
          <cell r="O280">
            <v>6380.0000000000036</v>
          </cell>
          <cell r="P280">
            <v>2159.9999999999968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45555.505617977491</v>
          </cell>
          <cell r="AB280">
            <v>0</v>
          </cell>
          <cell r="AC280">
            <v>0</v>
          </cell>
          <cell r="AD280">
            <v>194133.33333333328</v>
          </cell>
          <cell r="AE280">
            <v>0</v>
          </cell>
          <cell r="AF280">
            <v>0</v>
          </cell>
          <cell r="AG280">
            <v>0</v>
          </cell>
          <cell r="AH280">
            <v>121300</v>
          </cell>
          <cell r="AI280">
            <v>0</v>
          </cell>
          <cell r="AJ280">
            <v>0</v>
          </cell>
          <cell r="AK280">
            <v>0</v>
          </cell>
          <cell r="AL280">
            <v>5427.2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1338272</v>
          </cell>
          <cell r="AV280">
            <v>329738.83895131067</v>
          </cell>
          <cell r="AW280">
            <v>126727.2</v>
          </cell>
          <cell r="AX280">
            <v>232342.25703999994</v>
          </cell>
          <cell r="AY280">
            <v>1794738.0389513106</v>
          </cell>
          <cell r="AZ280">
            <v>1789310.8389513106</v>
          </cell>
          <cell r="BA280">
            <v>4265</v>
          </cell>
          <cell r="BB280">
            <v>1774240</v>
          </cell>
          <cell r="BC280">
            <v>0</v>
          </cell>
          <cell r="BD280">
            <v>0</v>
          </cell>
          <cell r="BE280">
            <v>1794738.0389513106</v>
          </cell>
          <cell r="BF280">
            <v>1794738.0389513108</v>
          </cell>
          <cell r="BG280">
            <v>0</v>
          </cell>
          <cell r="BH280">
            <v>1779667.2</v>
          </cell>
          <cell r="BI280">
            <v>1652940</v>
          </cell>
          <cell r="BJ280">
            <v>1668010.8389513106</v>
          </cell>
          <cell r="BK280">
            <v>4009.6414397868043</v>
          </cell>
          <cell r="BL280">
            <v>3882.6960784313724</v>
          </cell>
          <cell r="BM280">
            <v>3.2695157898302067E-2</v>
          </cell>
          <cell r="BN280">
            <v>0</v>
          </cell>
          <cell r="BO280">
            <v>0</v>
          </cell>
          <cell r="BP280">
            <v>1794738.0389513106</v>
          </cell>
          <cell r="BQ280">
            <v>4301.2279782483429</v>
          </cell>
          <cell r="BR280" t="str">
            <v>Y</v>
          </cell>
          <cell r="BS280">
            <v>4314.274132094497</v>
          </cell>
          <cell r="BT280">
            <v>2.8848905335583597E-2</v>
          </cell>
          <cell r="BU280">
            <v>0</v>
          </cell>
          <cell r="BV280">
            <v>1794738.0389513106</v>
          </cell>
          <cell r="BW280">
            <v>0</v>
          </cell>
          <cell r="BX280">
            <v>1794738.0389513106</v>
          </cell>
          <cell r="BY280">
            <v>5427.2</v>
          </cell>
          <cell r="BZ280">
            <v>1789310.8389513106</v>
          </cell>
        </row>
        <row r="281">
          <cell r="C281">
            <v>9255212</v>
          </cell>
          <cell r="D281" t="str">
            <v>Washingborough Academy</v>
          </cell>
          <cell r="E281">
            <v>245</v>
          </cell>
          <cell r="F281">
            <v>245</v>
          </cell>
          <cell r="G281">
            <v>0</v>
          </cell>
          <cell r="H281">
            <v>788165</v>
          </cell>
          <cell r="I281">
            <v>0</v>
          </cell>
          <cell r="J281">
            <v>0</v>
          </cell>
          <cell r="K281">
            <v>15980.00000000004</v>
          </cell>
          <cell r="L281">
            <v>0</v>
          </cell>
          <cell r="M281">
            <v>20650.000000000022</v>
          </cell>
          <cell r="N281">
            <v>0</v>
          </cell>
          <cell r="O281">
            <v>0</v>
          </cell>
          <cell r="P281">
            <v>0</v>
          </cell>
          <cell r="Q281">
            <v>419.99999999999949</v>
          </cell>
          <cell r="R281">
            <v>920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2528.3105022831046</v>
          </cell>
          <cell r="AB281">
            <v>0</v>
          </cell>
          <cell r="AC281">
            <v>0</v>
          </cell>
          <cell r="AD281">
            <v>64292.180094786738</v>
          </cell>
          <cell r="AE281">
            <v>0</v>
          </cell>
          <cell r="AF281">
            <v>10452.500000000036</v>
          </cell>
          <cell r="AG281">
            <v>0</v>
          </cell>
          <cell r="AH281">
            <v>121300</v>
          </cell>
          <cell r="AI281">
            <v>0</v>
          </cell>
          <cell r="AJ281">
            <v>0</v>
          </cell>
          <cell r="AK281">
            <v>0</v>
          </cell>
          <cell r="AL281">
            <v>5774.63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788165</v>
          </cell>
          <cell r="AV281">
            <v>115242.99059706993</v>
          </cell>
          <cell r="AW281">
            <v>127074.63</v>
          </cell>
          <cell r="AX281">
            <v>102054.66011279621</v>
          </cell>
          <cell r="AY281">
            <v>1030482.62059707</v>
          </cell>
          <cell r="AZ281">
            <v>1024707.99059707</v>
          </cell>
          <cell r="BA281">
            <v>4265</v>
          </cell>
          <cell r="BB281">
            <v>1044925</v>
          </cell>
          <cell r="BC281">
            <v>20217.009402930038</v>
          </cell>
          <cell r="BD281">
            <v>0</v>
          </cell>
          <cell r="BE281">
            <v>1050699.6299999999</v>
          </cell>
          <cell r="BF281">
            <v>1050699.6299999999</v>
          </cell>
          <cell r="BG281">
            <v>0</v>
          </cell>
          <cell r="BH281">
            <v>1050699.6299999999</v>
          </cell>
          <cell r="BI281">
            <v>923624.99999999988</v>
          </cell>
          <cell r="BJ281">
            <v>923624.99999999988</v>
          </cell>
          <cell r="BK281">
            <v>3769.8979591836728</v>
          </cell>
          <cell r="BL281">
            <v>3718.7832699619771</v>
          </cell>
          <cell r="BM281">
            <v>1.3745003543112724E-2</v>
          </cell>
          <cell r="BN281">
            <v>0</v>
          </cell>
          <cell r="BO281">
            <v>0</v>
          </cell>
          <cell r="BP281">
            <v>1050699.6299999999</v>
          </cell>
          <cell r="BQ281">
            <v>4264.9999999999991</v>
          </cell>
          <cell r="BR281" t="str">
            <v>Y</v>
          </cell>
          <cell r="BS281">
            <v>4288.5699183673469</v>
          </cell>
          <cell r="BT281">
            <v>2.0612575304167713E-2</v>
          </cell>
          <cell r="BU281">
            <v>0</v>
          </cell>
          <cell r="BV281">
            <v>1050699.6299999999</v>
          </cell>
          <cell r="BW281">
            <v>0</v>
          </cell>
          <cell r="BX281">
            <v>1050699.6299999999</v>
          </cell>
          <cell r="BY281">
            <v>5774.63</v>
          </cell>
          <cell r="BZ281">
            <v>1044924.9999999999</v>
          </cell>
        </row>
        <row r="282">
          <cell r="C282">
            <v>9255214</v>
          </cell>
          <cell r="D282" t="str">
            <v>Wyberton Primary Academy</v>
          </cell>
          <cell r="E282">
            <v>210</v>
          </cell>
          <cell r="F282">
            <v>210</v>
          </cell>
          <cell r="G282">
            <v>0</v>
          </cell>
          <cell r="H282">
            <v>675570</v>
          </cell>
          <cell r="I282">
            <v>0</v>
          </cell>
          <cell r="J282">
            <v>0</v>
          </cell>
          <cell r="K282">
            <v>18799.999999999953</v>
          </cell>
          <cell r="L282">
            <v>0</v>
          </cell>
          <cell r="M282">
            <v>25370.000000000029</v>
          </cell>
          <cell r="N282">
            <v>0</v>
          </cell>
          <cell r="O282">
            <v>3740.0000000000023</v>
          </cell>
          <cell r="P282">
            <v>2430.0000000000023</v>
          </cell>
          <cell r="Q282">
            <v>43679.999999999978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9887.4999999999964</v>
          </cell>
          <cell r="AB282">
            <v>0</v>
          </cell>
          <cell r="AC282">
            <v>0</v>
          </cell>
          <cell r="AD282">
            <v>27685</v>
          </cell>
          <cell r="AE282">
            <v>0</v>
          </cell>
          <cell r="AF282">
            <v>0</v>
          </cell>
          <cell r="AG282">
            <v>0</v>
          </cell>
          <cell r="AH282">
            <v>121300</v>
          </cell>
          <cell r="AI282">
            <v>0</v>
          </cell>
          <cell r="AJ282">
            <v>0</v>
          </cell>
          <cell r="AK282">
            <v>0</v>
          </cell>
          <cell r="AL282">
            <v>3458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675570</v>
          </cell>
          <cell r="AV282">
            <v>131592.49999999997</v>
          </cell>
          <cell r="AW282">
            <v>124758</v>
          </cell>
          <cell r="AX282">
            <v>101377.28989999999</v>
          </cell>
          <cell r="AY282">
            <v>931920.5</v>
          </cell>
          <cell r="AZ282">
            <v>928462.5</v>
          </cell>
          <cell r="BA282">
            <v>4265</v>
          </cell>
          <cell r="BB282">
            <v>895650</v>
          </cell>
          <cell r="BC282">
            <v>0</v>
          </cell>
          <cell r="BD282">
            <v>0</v>
          </cell>
          <cell r="BE282">
            <v>931920.5</v>
          </cell>
          <cell r="BF282">
            <v>931920.5</v>
          </cell>
          <cell r="BG282">
            <v>0</v>
          </cell>
          <cell r="BH282">
            <v>899108</v>
          </cell>
          <cell r="BI282">
            <v>774350</v>
          </cell>
          <cell r="BJ282">
            <v>807162.5</v>
          </cell>
          <cell r="BK282">
            <v>3843.6309523809523</v>
          </cell>
          <cell r="BL282">
            <v>3761.3501376190479</v>
          </cell>
          <cell r="BM282">
            <v>2.1875340436662592E-2</v>
          </cell>
          <cell r="BN282">
            <v>0</v>
          </cell>
          <cell r="BO282">
            <v>0</v>
          </cell>
          <cell r="BP282">
            <v>931920.5</v>
          </cell>
          <cell r="BQ282">
            <v>4421.25</v>
          </cell>
          <cell r="BR282" t="str">
            <v>Y</v>
          </cell>
          <cell r="BS282">
            <v>4437.7166666666662</v>
          </cell>
          <cell r="BT282">
            <v>1.8891522584569831E-2</v>
          </cell>
          <cell r="BU282">
            <v>0</v>
          </cell>
          <cell r="BV282">
            <v>931920.5</v>
          </cell>
          <cell r="BW282">
            <v>0</v>
          </cell>
          <cell r="BX282">
            <v>931920.5</v>
          </cell>
          <cell r="BY282">
            <v>3458</v>
          </cell>
          <cell r="BZ282">
            <v>928462.5</v>
          </cell>
        </row>
        <row r="283">
          <cell r="C283">
            <v>9255221</v>
          </cell>
          <cell r="D283" t="str">
            <v>Tower Road Academy</v>
          </cell>
          <cell r="E283">
            <v>591</v>
          </cell>
          <cell r="F283">
            <v>591</v>
          </cell>
          <cell r="G283">
            <v>0</v>
          </cell>
          <cell r="H283">
            <v>1901247</v>
          </cell>
          <cell r="I283">
            <v>0</v>
          </cell>
          <cell r="J283">
            <v>0</v>
          </cell>
          <cell r="K283">
            <v>41360.000000000073</v>
          </cell>
          <cell r="L283">
            <v>0</v>
          </cell>
          <cell r="M283">
            <v>57819.999999999869</v>
          </cell>
          <cell r="N283">
            <v>0</v>
          </cell>
          <cell r="O283">
            <v>14079.999999999978</v>
          </cell>
          <cell r="P283">
            <v>24300.000000000018</v>
          </cell>
          <cell r="Q283">
            <v>1260.0000000000011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61317.724550898165</v>
          </cell>
          <cell r="AB283">
            <v>0</v>
          </cell>
          <cell r="AC283">
            <v>0</v>
          </cell>
          <cell r="AD283">
            <v>207509.54048140044</v>
          </cell>
          <cell r="AE283">
            <v>0</v>
          </cell>
          <cell r="AF283">
            <v>0</v>
          </cell>
          <cell r="AG283">
            <v>0</v>
          </cell>
          <cell r="AH283">
            <v>121300</v>
          </cell>
          <cell r="AI283">
            <v>0</v>
          </cell>
          <cell r="AJ283">
            <v>0</v>
          </cell>
          <cell r="AK283">
            <v>0</v>
          </cell>
          <cell r="AL283">
            <v>12896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1901247</v>
          </cell>
          <cell r="AV283">
            <v>407647.26503229851</v>
          </cell>
          <cell r="AW283">
            <v>134196</v>
          </cell>
          <cell r="AX283">
            <v>291751.81021724286</v>
          </cell>
          <cell r="AY283">
            <v>2443090.2650322984</v>
          </cell>
          <cell r="AZ283">
            <v>2430194.2650322984</v>
          </cell>
          <cell r="BA283">
            <v>4265</v>
          </cell>
          <cell r="BB283">
            <v>2520615</v>
          </cell>
          <cell r="BC283">
            <v>90420.734967701603</v>
          </cell>
          <cell r="BD283">
            <v>0</v>
          </cell>
          <cell r="BE283">
            <v>2533511</v>
          </cell>
          <cell r="BF283">
            <v>2533510.9999999995</v>
          </cell>
          <cell r="BG283">
            <v>0</v>
          </cell>
          <cell r="BH283">
            <v>2533511</v>
          </cell>
          <cell r="BI283">
            <v>2399315</v>
          </cell>
          <cell r="BJ283">
            <v>2399315</v>
          </cell>
          <cell r="BK283">
            <v>4059.7546531302878</v>
          </cell>
          <cell r="BL283">
            <v>3972.6495726495727</v>
          </cell>
          <cell r="BM283">
            <v>2.1926192806031974E-2</v>
          </cell>
          <cell r="BN283">
            <v>0</v>
          </cell>
          <cell r="BO283">
            <v>0</v>
          </cell>
          <cell r="BP283">
            <v>2533511</v>
          </cell>
          <cell r="BQ283">
            <v>4265</v>
          </cell>
          <cell r="BR283" t="str">
            <v>Y</v>
          </cell>
          <cell r="BS283">
            <v>4286.820642978003</v>
          </cell>
          <cell r="BT283">
            <v>2.0174988545311967E-2</v>
          </cell>
          <cell r="BU283">
            <v>0</v>
          </cell>
          <cell r="BV283">
            <v>2533511</v>
          </cell>
          <cell r="BW283">
            <v>0</v>
          </cell>
          <cell r="BX283">
            <v>2533511</v>
          </cell>
          <cell r="BY283">
            <v>12896</v>
          </cell>
          <cell r="BZ283">
            <v>2520615</v>
          </cell>
        </row>
        <row r="284">
          <cell r="C284">
            <v>9255223</v>
          </cell>
          <cell r="D284" t="str">
            <v>The Nettleham Infant and Nursery School</v>
          </cell>
          <cell r="E284">
            <v>159</v>
          </cell>
          <cell r="F284">
            <v>159</v>
          </cell>
          <cell r="G284">
            <v>0</v>
          </cell>
          <cell r="H284">
            <v>511503</v>
          </cell>
          <cell r="I284">
            <v>0</v>
          </cell>
          <cell r="J284">
            <v>0</v>
          </cell>
          <cell r="K284">
            <v>3289.9999999999995</v>
          </cell>
          <cell r="L284">
            <v>0</v>
          </cell>
          <cell r="M284">
            <v>4129.9999999999991</v>
          </cell>
          <cell r="N284">
            <v>0</v>
          </cell>
          <cell r="O284">
            <v>0</v>
          </cell>
          <cell r="P284">
            <v>810.00000000000057</v>
          </cell>
          <cell r="Q284">
            <v>3780.0000000000032</v>
          </cell>
          <cell r="R284">
            <v>460.00000000000011</v>
          </cell>
          <cell r="S284">
            <v>1470.0000000000011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3629.6969696969695</v>
          </cell>
          <cell r="AB284">
            <v>0</v>
          </cell>
          <cell r="AC284">
            <v>0</v>
          </cell>
          <cell r="AD284">
            <v>53600.611285266452</v>
          </cell>
          <cell r="AE284">
            <v>0</v>
          </cell>
          <cell r="AF284">
            <v>0</v>
          </cell>
          <cell r="AG284">
            <v>0</v>
          </cell>
          <cell r="AH284">
            <v>121300</v>
          </cell>
          <cell r="AI284">
            <v>0</v>
          </cell>
          <cell r="AJ284">
            <v>0</v>
          </cell>
          <cell r="AK284">
            <v>0</v>
          </cell>
          <cell r="AL284">
            <v>3536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511503</v>
          </cell>
          <cell r="AV284">
            <v>71170.308254963427</v>
          </cell>
          <cell r="AW284">
            <v>124836</v>
          </cell>
          <cell r="AX284">
            <v>79401.757732727259</v>
          </cell>
          <cell r="AY284">
            <v>707509.30825496349</v>
          </cell>
          <cell r="AZ284">
            <v>703973.30825496349</v>
          </cell>
          <cell r="BA284">
            <v>4265</v>
          </cell>
          <cell r="BB284">
            <v>678135</v>
          </cell>
          <cell r="BC284">
            <v>0</v>
          </cell>
          <cell r="BD284">
            <v>0</v>
          </cell>
          <cell r="BE284">
            <v>707509.30825496349</v>
          </cell>
          <cell r="BF284">
            <v>707509.30825496349</v>
          </cell>
          <cell r="BG284">
            <v>0</v>
          </cell>
          <cell r="BH284">
            <v>681671</v>
          </cell>
          <cell r="BI284">
            <v>556835</v>
          </cell>
          <cell r="BJ284">
            <v>582673.30825496349</v>
          </cell>
          <cell r="BK284">
            <v>3664.6120016035438</v>
          </cell>
          <cell r="BL284">
            <v>3546.1569559210529</v>
          </cell>
          <cell r="BM284">
            <v>3.3403779684569611E-2</v>
          </cell>
          <cell r="BN284">
            <v>0</v>
          </cell>
          <cell r="BO284">
            <v>0</v>
          </cell>
          <cell r="BP284">
            <v>707509.30825496349</v>
          </cell>
          <cell r="BQ284">
            <v>4427.50508336455</v>
          </cell>
          <cell r="BR284" t="str">
            <v>Y</v>
          </cell>
          <cell r="BS284">
            <v>4449.7440770752419</v>
          </cell>
          <cell r="BT284">
            <v>1.884342459523114E-2</v>
          </cell>
          <cell r="BU284">
            <v>0</v>
          </cell>
          <cell r="BV284">
            <v>707509.30825496349</v>
          </cell>
          <cell r="BW284">
            <v>0</v>
          </cell>
          <cell r="BX284">
            <v>707509.30825496349</v>
          </cell>
          <cell r="BY284">
            <v>3536</v>
          </cell>
          <cell r="BZ284">
            <v>703973.30825496349</v>
          </cell>
        </row>
        <row r="285">
          <cell r="C285">
            <v>9255224</v>
          </cell>
          <cell r="D285" t="str">
            <v>Westgate Academy</v>
          </cell>
          <cell r="E285">
            <v>426</v>
          </cell>
          <cell r="F285">
            <v>426</v>
          </cell>
          <cell r="G285">
            <v>0</v>
          </cell>
          <cell r="H285">
            <v>1370442</v>
          </cell>
          <cell r="I285">
            <v>0</v>
          </cell>
          <cell r="J285">
            <v>0</v>
          </cell>
          <cell r="K285">
            <v>68149.999999999985</v>
          </cell>
          <cell r="L285">
            <v>0</v>
          </cell>
          <cell r="M285">
            <v>95579.999999999985</v>
          </cell>
          <cell r="N285">
            <v>0</v>
          </cell>
          <cell r="O285">
            <v>220.51764705882368</v>
          </cell>
          <cell r="P285">
            <v>7577.7882352941215</v>
          </cell>
          <cell r="Q285">
            <v>27364.235294117607</v>
          </cell>
          <cell r="R285">
            <v>18904.376470588231</v>
          </cell>
          <cell r="S285">
            <v>29469.176470588172</v>
          </cell>
          <cell r="T285">
            <v>641.50588235294163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11299.999999999993</v>
          </cell>
          <cell r="AB285">
            <v>0</v>
          </cell>
          <cell r="AC285">
            <v>0</v>
          </cell>
          <cell r="AD285">
            <v>150974.67980295565</v>
          </cell>
          <cell r="AE285">
            <v>0</v>
          </cell>
          <cell r="AF285">
            <v>0</v>
          </cell>
          <cell r="AG285">
            <v>0</v>
          </cell>
          <cell r="AH285">
            <v>121300</v>
          </cell>
          <cell r="AI285">
            <v>0</v>
          </cell>
          <cell r="AJ285">
            <v>0</v>
          </cell>
          <cell r="AK285">
            <v>0</v>
          </cell>
          <cell r="AL285">
            <v>6575.6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1370442</v>
          </cell>
          <cell r="AV285">
            <v>410182.27980295551</v>
          </cell>
          <cell r="AW285">
            <v>127875.6</v>
          </cell>
          <cell r="AX285">
            <v>262075.64493714279</v>
          </cell>
          <cell r="AY285">
            <v>1908499.8798029555</v>
          </cell>
          <cell r="AZ285">
            <v>1901924.2798029555</v>
          </cell>
          <cell r="BA285">
            <v>4265</v>
          </cell>
          <cell r="BB285">
            <v>1816890</v>
          </cell>
          <cell r="BC285">
            <v>0</v>
          </cell>
          <cell r="BD285">
            <v>0</v>
          </cell>
          <cell r="BE285">
            <v>1908499.8798029555</v>
          </cell>
          <cell r="BF285">
            <v>1908499.8798029558</v>
          </cell>
          <cell r="BG285">
            <v>0</v>
          </cell>
          <cell r="BH285">
            <v>1823465.6</v>
          </cell>
          <cell r="BI285">
            <v>1695590</v>
          </cell>
          <cell r="BJ285">
            <v>1780624.2798029555</v>
          </cell>
          <cell r="BK285">
            <v>4179.8692014153885</v>
          </cell>
          <cell r="BL285">
            <v>3971.2295287383172</v>
          </cell>
          <cell r="BM285">
            <v>5.2537802503537824E-2</v>
          </cell>
          <cell r="BN285">
            <v>0</v>
          </cell>
          <cell r="BO285">
            <v>0</v>
          </cell>
          <cell r="BP285">
            <v>1908499.8798029555</v>
          </cell>
          <cell r="BQ285">
            <v>4464.6109854529468</v>
          </cell>
          <cell r="BR285" t="str">
            <v>Y</v>
          </cell>
          <cell r="BS285">
            <v>4480.0466662041208</v>
          </cell>
          <cell r="BT285">
            <v>4.9190201366311692E-2</v>
          </cell>
          <cell r="BU285">
            <v>0</v>
          </cell>
          <cell r="BV285">
            <v>1908499.8798029555</v>
          </cell>
          <cell r="BW285">
            <v>0</v>
          </cell>
          <cell r="BX285">
            <v>1908499.8798029555</v>
          </cell>
          <cell r="BY285">
            <v>6575.6</v>
          </cell>
          <cell r="BZ285">
            <v>1901924.2798029555</v>
          </cell>
        </row>
        <row r="286">
          <cell r="C286">
            <v>9255226</v>
          </cell>
          <cell r="D286" t="str">
            <v>Ruskington Chestnut Street Church of England Academy</v>
          </cell>
          <cell r="E286">
            <v>178</v>
          </cell>
          <cell r="F286">
            <v>178</v>
          </cell>
          <cell r="G286">
            <v>0</v>
          </cell>
          <cell r="H286">
            <v>572626</v>
          </cell>
          <cell r="I286">
            <v>0</v>
          </cell>
          <cell r="J286">
            <v>0</v>
          </cell>
          <cell r="K286">
            <v>18330.000000000029</v>
          </cell>
          <cell r="L286">
            <v>0</v>
          </cell>
          <cell r="M286">
            <v>27140.000000000022</v>
          </cell>
          <cell r="N286">
            <v>0</v>
          </cell>
          <cell r="O286">
            <v>14959.999999999987</v>
          </cell>
          <cell r="P286">
            <v>2430.0000000000005</v>
          </cell>
          <cell r="Q286">
            <v>1260.0000000000027</v>
          </cell>
          <cell r="R286">
            <v>460.00000000000023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1873.9751552795026</v>
          </cell>
          <cell r="AB286">
            <v>0</v>
          </cell>
          <cell r="AC286">
            <v>0</v>
          </cell>
          <cell r="AD286">
            <v>61425.988023952101</v>
          </cell>
          <cell r="AE286">
            <v>0</v>
          </cell>
          <cell r="AF286">
            <v>8621.0000000000418</v>
          </cell>
          <cell r="AG286">
            <v>0</v>
          </cell>
          <cell r="AH286">
            <v>121300</v>
          </cell>
          <cell r="AI286">
            <v>0</v>
          </cell>
          <cell r="AJ286">
            <v>0</v>
          </cell>
          <cell r="AK286">
            <v>0</v>
          </cell>
          <cell r="AL286">
            <v>5304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572626</v>
          </cell>
          <cell r="AV286">
            <v>136500.96317923168</v>
          </cell>
          <cell r="AW286">
            <v>126604</v>
          </cell>
          <cell r="AX286">
            <v>101374.20608047904</v>
          </cell>
          <cell r="AY286">
            <v>835730.96317923162</v>
          </cell>
          <cell r="AZ286">
            <v>830426.96317923162</v>
          </cell>
          <cell r="BA286">
            <v>4265</v>
          </cell>
          <cell r="BB286">
            <v>759170</v>
          </cell>
          <cell r="BC286">
            <v>0</v>
          </cell>
          <cell r="BD286">
            <v>0</v>
          </cell>
          <cell r="BE286">
            <v>835730.96317923162</v>
          </cell>
          <cell r="BF286">
            <v>835730.96317923162</v>
          </cell>
          <cell r="BG286">
            <v>0</v>
          </cell>
          <cell r="BH286">
            <v>764474</v>
          </cell>
          <cell r="BI286">
            <v>637870</v>
          </cell>
          <cell r="BJ286">
            <v>709126.96317923162</v>
          </cell>
          <cell r="BK286">
            <v>3983.8593437035483</v>
          </cell>
          <cell r="BL286">
            <v>3743.5546789772725</v>
          </cell>
          <cell r="BM286">
            <v>6.4191573339574232E-2</v>
          </cell>
          <cell r="BN286">
            <v>0</v>
          </cell>
          <cell r="BO286">
            <v>0</v>
          </cell>
          <cell r="BP286">
            <v>835730.96317923162</v>
          </cell>
          <cell r="BQ286">
            <v>4665.3200178608522</v>
          </cell>
          <cell r="BR286" t="str">
            <v>Y</v>
          </cell>
          <cell r="BS286">
            <v>4695.1177706698409</v>
          </cell>
          <cell r="BT286">
            <v>5.2033971671333612E-2</v>
          </cell>
          <cell r="BU286">
            <v>0</v>
          </cell>
          <cell r="BV286">
            <v>835730.96317923162</v>
          </cell>
          <cell r="BW286">
            <v>0</v>
          </cell>
          <cell r="BX286">
            <v>835730.96317923162</v>
          </cell>
          <cell r="BY286">
            <v>5304</v>
          </cell>
          <cell r="BZ286">
            <v>830426.96317923162</v>
          </cell>
        </row>
        <row r="287">
          <cell r="C287">
            <v>9255227</v>
          </cell>
          <cell r="D287" t="str">
            <v>Mount Street Academy</v>
          </cell>
          <cell r="E287">
            <v>250</v>
          </cell>
          <cell r="F287">
            <v>250</v>
          </cell>
          <cell r="G287">
            <v>0</v>
          </cell>
          <cell r="H287">
            <v>804250</v>
          </cell>
          <cell r="I287">
            <v>0</v>
          </cell>
          <cell r="J287">
            <v>0</v>
          </cell>
          <cell r="K287">
            <v>32900</v>
          </cell>
          <cell r="L287">
            <v>0</v>
          </cell>
          <cell r="M287">
            <v>41300</v>
          </cell>
          <cell r="N287">
            <v>0</v>
          </cell>
          <cell r="O287">
            <v>220</v>
          </cell>
          <cell r="P287">
            <v>3510</v>
          </cell>
          <cell r="Q287">
            <v>13860</v>
          </cell>
          <cell r="R287">
            <v>14720</v>
          </cell>
          <cell r="S287">
            <v>19110</v>
          </cell>
          <cell r="T287">
            <v>1280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25838.414634146386</v>
          </cell>
          <cell r="AB287">
            <v>0</v>
          </cell>
          <cell r="AC287">
            <v>0</v>
          </cell>
          <cell r="AD287">
            <v>84277.690700104489</v>
          </cell>
          <cell r="AE287">
            <v>0</v>
          </cell>
          <cell r="AF287">
            <v>0</v>
          </cell>
          <cell r="AG287">
            <v>0</v>
          </cell>
          <cell r="AH287">
            <v>121300</v>
          </cell>
          <cell r="AI287">
            <v>0</v>
          </cell>
          <cell r="AJ287">
            <v>0</v>
          </cell>
          <cell r="AK287">
            <v>0</v>
          </cell>
          <cell r="AL287">
            <v>5460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804250</v>
          </cell>
          <cell r="AV287">
            <v>237016.10533425087</v>
          </cell>
          <cell r="AW287">
            <v>126760</v>
          </cell>
          <cell r="AX287">
            <v>153962.30863636365</v>
          </cell>
          <cell r="AY287">
            <v>1168026.1053342507</v>
          </cell>
          <cell r="AZ287">
            <v>1162566.1053342507</v>
          </cell>
          <cell r="BA287">
            <v>4265</v>
          </cell>
          <cell r="BB287">
            <v>1066250</v>
          </cell>
          <cell r="BC287">
            <v>0</v>
          </cell>
          <cell r="BD287">
            <v>0</v>
          </cell>
          <cell r="BE287">
            <v>1168026.1053342507</v>
          </cell>
          <cell r="BF287">
            <v>1168026.1053342507</v>
          </cell>
          <cell r="BG287">
            <v>0</v>
          </cell>
          <cell r="BH287">
            <v>1071710</v>
          </cell>
          <cell r="BI287">
            <v>944950</v>
          </cell>
          <cell r="BJ287">
            <v>1041266.1053342507</v>
          </cell>
          <cell r="BK287">
            <v>4165.0644213370033</v>
          </cell>
          <cell r="BL287">
            <v>4082.5637032653062</v>
          </cell>
          <cell r="BM287">
            <v>2.0208066320119279E-2</v>
          </cell>
          <cell r="BN287">
            <v>0</v>
          </cell>
          <cell r="BO287">
            <v>0</v>
          </cell>
          <cell r="BP287">
            <v>1168026.1053342507</v>
          </cell>
          <cell r="BQ287">
            <v>4650.2644213370031</v>
          </cell>
          <cell r="BR287" t="str">
            <v>Y</v>
          </cell>
          <cell r="BS287">
            <v>4672.1044213370033</v>
          </cell>
          <cell r="BT287">
            <v>1.568559225519861E-2</v>
          </cell>
          <cell r="BU287">
            <v>0</v>
          </cell>
          <cell r="BV287">
            <v>1168026.1053342507</v>
          </cell>
          <cell r="BW287">
            <v>0</v>
          </cell>
          <cell r="BX287">
            <v>1168026.1053342507</v>
          </cell>
          <cell r="BY287">
            <v>5460</v>
          </cell>
          <cell r="BZ287">
            <v>1162566.1053342507</v>
          </cell>
        </row>
        <row r="288">
          <cell r="C288">
            <v>9254000</v>
          </cell>
          <cell r="D288" t="str">
            <v>Bourne Academy</v>
          </cell>
          <cell r="E288">
            <v>1211.5833333333335</v>
          </cell>
          <cell r="F288">
            <v>0</v>
          </cell>
          <cell r="G288">
            <v>1211.5833333333335</v>
          </cell>
          <cell r="H288">
            <v>0</v>
          </cell>
          <cell r="I288">
            <v>3413718</v>
          </cell>
          <cell r="J288">
            <v>2346408</v>
          </cell>
          <cell r="K288">
            <v>0</v>
          </cell>
          <cell r="L288">
            <v>92290.867446393997</v>
          </cell>
          <cell r="M288">
            <v>0</v>
          </cell>
          <cell r="N288">
            <v>211880.31676413256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19450.167224080287</v>
          </cell>
          <cell r="V288">
            <v>430.53755574136034</v>
          </cell>
          <cell r="W288">
            <v>602.75257803790441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13949.416806020059</v>
          </cell>
          <cell r="AC288">
            <v>0</v>
          </cell>
          <cell r="AD288">
            <v>0</v>
          </cell>
          <cell r="AE288">
            <v>529408.49791534035</v>
          </cell>
          <cell r="AF288">
            <v>0</v>
          </cell>
          <cell r="AG288">
            <v>0</v>
          </cell>
          <cell r="AH288">
            <v>121300</v>
          </cell>
          <cell r="AI288">
            <v>0</v>
          </cell>
          <cell r="AJ288">
            <v>0</v>
          </cell>
          <cell r="AK288">
            <v>0</v>
          </cell>
          <cell r="AL288">
            <v>34166.559999999998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5760126</v>
          </cell>
          <cell r="AV288">
            <v>868012.55628974654</v>
          </cell>
          <cell r="AW288">
            <v>155466.56</v>
          </cell>
          <cell r="AX288">
            <v>674221.84094005218</v>
          </cell>
          <cell r="AY288">
            <v>6783605.116289746</v>
          </cell>
          <cell r="AZ288">
            <v>6749438.5562897464</v>
          </cell>
          <cell r="BA288">
            <v>5525</v>
          </cell>
          <cell r="BB288">
            <v>6693997.9166666679</v>
          </cell>
          <cell r="BC288">
            <v>0</v>
          </cell>
          <cell r="BD288">
            <v>0</v>
          </cell>
          <cell r="BE288">
            <v>6783605.116289746</v>
          </cell>
          <cell r="BF288">
            <v>0</v>
          </cell>
          <cell r="BG288">
            <v>6783605.1162897451</v>
          </cell>
          <cell r="BH288">
            <v>6728164.4766666675</v>
          </cell>
          <cell r="BI288">
            <v>6572697.9166666679</v>
          </cell>
          <cell r="BJ288">
            <v>6628138.5562897464</v>
          </cell>
          <cell r="BK288">
            <v>5470.6419062849536</v>
          </cell>
          <cell r="BL288">
            <v>5311.3454278523486</v>
          </cell>
          <cell r="BM288">
            <v>2.9991737610825436E-2</v>
          </cell>
          <cell r="BN288">
            <v>0</v>
          </cell>
          <cell r="BO288">
            <v>0</v>
          </cell>
          <cell r="BP288">
            <v>6783605.116289746</v>
          </cell>
          <cell r="BQ288">
            <v>5570.7588331712595</v>
          </cell>
          <cell r="BR288" t="str">
            <v>Y</v>
          </cell>
          <cell r="BS288">
            <v>5598.9587588882969</v>
          </cell>
          <cell r="BT288">
            <v>2.8885519454804331E-2</v>
          </cell>
          <cell r="BU288">
            <v>0</v>
          </cell>
          <cell r="BV288">
            <v>6783605.116289746</v>
          </cell>
          <cell r="BW288">
            <v>0</v>
          </cell>
          <cell r="BX288">
            <v>6783605.116289746</v>
          </cell>
          <cell r="BY288">
            <v>34166.559999999998</v>
          </cell>
          <cell r="BZ288">
            <v>6749438.5562897464</v>
          </cell>
        </row>
        <row r="289">
          <cell r="C289">
            <v>9254001</v>
          </cell>
          <cell r="D289" t="str">
            <v>University Academy Holbeach</v>
          </cell>
          <cell r="E289">
            <v>1128.5</v>
          </cell>
          <cell r="F289">
            <v>0</v>
          </cell>
          <cell r="G289">
            <v>1128.5</v>
          </cell>
          <cell r="H289">
            <v>0</v>
          </cell>
          <cell r="I289">
            <v>3213756</v>
          </cell>
          <cell r="J289">
            <v>2147040</v>
          </cell>
          <cell r="K289">
            <v>0</v>
          </cell>
          <cell r="L289">
            <v>114576.77767776775</v>
          </cell>
          <cell r="M289">
            <v>0</v>
          </cell>
          <cell r="N289">
            <v>268859.28442844242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65333.141314131441</v>
          </cell>
          <cell r="V289">
            <v>46622.997299729963</v>
          </cell>
          <cell r="W289">
            <v>4230.605310531053</v>
          </cell>
          <cell r="X289">
            <v>9243.3393339333925</v>
          </cell>
          <cell r="Y289">
            <v>0</v>
          </cell>
          <cell r="Z289">
            <v>0</v>
          </cell>
          <cell r="AA289">
            <v>0</v>
          </cell>
          <cell r="AB289">
            <v>9341.4156898106467</v>
          </cell>
          <cell r="AC289">
            <v>0</v>
          </cell>
          <cell r="AD289">
            <v>0</v>
          </cell>
          <cell r="AE289">
            <v>549085.52651389048</v>
          </cell>
          <cell r="AF289">
            <v>0</v>
          </cell>
          <cell r="AG289">
            <v>0</v>
          </cell>
          <cell r="AH289">
            <v>121300</v>
          </cell>
          <cell r="AI289">
            <v>0</v>
          </cell>
          <cell r="AJ289">
            <v>0</v>
          </cell>
          <cell r="AK289">
            <v>0</v>
          </cell>
          <cell r="AL289">
            <v>54048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5360796</v>
          </cell>
          <cell r="AV289">
            <v>1067293.087568237</v>
          </cell>
          <cell r="AW289">
            <v>175348</v>
          </cell>
          <cell r="AX289">
            <v>755656.04128893791</v>
          </cell>
          <cell r="AY289">
            <v>6603437.0875682365</v>
          </cell>
          <cell r="AZ289">
            <v>6549389.0875682365</v>
          </cell>
          <cell r="BA289">
            <v>5525</v>
          </cell>
          <cell r="BB289">
            <v>6234962.5</v>
          </cell>
          <cell r="BC289">
            <v>0</v>
          </cell>
          <cell r="BD289">
            <v>0</v>
          </cell>
          <cell r="BE289">
            <v>6603437.0875682365</v>
          </cell>
          <cell r="BF289">
            <v>0</v>
          </cell>
          <cell r="BG289">
            <v>6603437.0875682384</v>
          </cell>
          <cell r="BH289">
            <v>6289010.5</v>
          </cell>
          <cell r="BI289">
            <v>6113662.5</v>
          </cell>
          <cell r="BJ289">
            <v>6428089.0875682365</v>
          </cell>
          <cell r="BK289">
            <v>5696.1356557981717</v>
          </cell>
          <cell r="BL289">
            <v>5458.6353044776124</v>
          </cell>
          <cell r="BM289">
            <v>4.350910769322551E-2</v>
          </cell>
          <cell r="BN289">
            <v>0</v>
          </cell>
          <cell r="BO289">
            <v>0</v>
          </cell>
          <cell r="BP289">
            <v>6603437.0875682365</v>
          </cell>
          <cell r="BQ289">
            <v>5803.6234714827087</v>
          </cell>
          <cell r="BR289" t="str">
            <v>Y</v>
          </cell>
          <cell r="BS289">
            <v>5851.5171356386682</v>
          </cell>
          <cell r="BT289">
            <v>4.1140429897796205E-2</v>
          </cell>
          <cell r="BU289">
            <v>0</v>
          </cell>
          <cell r="BV289">
            <v>6603437.0875682365</v>
          </cell>
          <cell r="BW289">
            <v>0</v>
          </cell>
          <cell r="BX289">
            <v>6603437.0875682365</v>
          </cell>
          <cell r="BY289">
            <v>52000</v>
          </cell>
          <cell r="BZ289">
            <v>6551437.0875682365</v>
          </cell>
        </row>
        <row r="290">
          <cell r="C290">
            <v>9254002</v>
          </cell>
          <cell r="D290" t="str">
            <v>King Edward VI Academy</v>
          </cell>
          <cell r="E290">
            <v>490</v>
          </cell>
          <cell r="F290">
            <v>0</v>
          </cell>
          <cell r="G290">
            <v>490</v>
          </cell>
          <cell r="H290">
            <v>0</v>
          </cell>
          <cell r="I290">
            <v>1356264</v>
          </cell>
          <cell r="J290">
            <v>976392</v>
          </cell>
          <cell r="K290">
            <v>0</v>
          </cell>
          <cell r="L290">
            <v>73789.999999999971</v>
          </cell>
          <cell r="M290">
            <v>0</v>
          </cell>
          <cell r="N290">
            <v>177325.0000000002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46719.999999999942</v>
          </cell>
          <cell r="V290">
            <v>17849.999999999996</v>
          </cell>
          <cell r="W290">
            <v>41650.000000000044</v>
          </cell>
          <cell r="X290">
            <v>20150.000000000007</v>
          </cell>
          <cell r="Y290">
            <v>21000.000000000011</v>
          </cell>
          <cell r="Z290">
            <v>35600.000000000007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288280.69009973569</v>
          </cell>
          <cell r="AF290">
            <v>0</v>
          </cell>
          <cell r="AG290">
            <v>2212.3149284253773</v>
          </cell>
          <cell r="AH290">
            <v>121300</v>
          </cell>
          <cell r="AI290">
            <v>29333.333333333336</v>
          </cell>
          <cell r="AJ290">
            <v>0</v>
          </cell>
          <cell r="AK290">
            <v>0</v>
          </cell>
          <cell r="AL290">
            <v>13416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2332656</v>
          </cell>
          <cell r="AV290">
            <v>724578.00502816122</v>
          </cell>
          <cell r="AW290">
            <v>164049.33333333334</v>
          </cell>
          <cell r="AX290">
            <v>468701.68538670341</v>
          </cell>
          <cell r="AY290">
            <v>3221283.3383614947</v>
          </cell>
          <cell r="AZ290">
            <v>3207867.3383614947</v>
          </cell>
          <cell r="BA290">
            <v>5525</v>
          </cell>
          <cell r="BB290">
            <v>2707250</v>
          </cell>
          <cell r="BC290">
            <v>0</v>
          </cell>
          <cell r="BD290">
            <v>0</v>
          </cell>
          <cell r="BE290">
            <v>3221283.3383614947</v>
          </cell>
          <cell r="BF290">
            <v>0</v>
          </cell>
          <cell r="BG290">
            <v>3221283.3383614947</v>
          </cell>
          <cell r="BH290">
            <v>2720666</v>
          </cell>
          <cell r="BI290">
            <v>2556616.6666666665</v>
          </cell>
          <cell r="BJ290">
            <v>3057234.0050281612</v>
          </cell>
          <cell r="BK290">
            <v>6239.2530714860432</v>
          </cell>
          <cell r="BL290">
            <v>5981.3069495198897</v>
          </cell>
          <cell r="BM290">
            <v>4.3125377805072918E-2</v>
          </cell>
          <cell r="BN290">
            <v>0</v>
          </cell>
          <cell r="BO290">
            <v>0</v>
          </cell>
          <cell r="BP290">
            <v>3221283.3383614947</v>
          </cell>
          <cell r="BQ290">
            <v>6546.6680374724383</v>
          </cell>
          <cell r="BR290" t="str">
            <v>Y</v>
          </cell>
          <cell r="BS290">
            <v>6574.0476293091733</v>
          </cell>
          <cell r="BT290">
            <v>4.0385565058825845E-2</v>
          </cell>
          <cell r="BU290">
            <v>0</v>
          </cell>
          <cell r="BV290">
            <v>3221283.3383614947</v>
          </cell>
          <cell r="BW290">
            <v>0</v>
          </cell>
          <cell r="BX290">
            <v>3221283.3383614947</v>
          </cell>
          <cell r="BY290">
            <v>13416</v>
          </cell>
          <cell r="BZ290">
            <v>3207867.3383614947</v>
          </cell>
        </row>
        <row r="291">
          <cell r="C291">
            <v>9254004</v>
          </cell>
          <cell r="D291" t="str">
            <v>Kesteven and Grantham Girls' School</v>
          </cell>
          <cell r="E291">
            <v>892</v>
          </cell>
          <cell r="F291">
            <v>0</v>
          </cell>
          <cell r="G291">
            <v>892</v>
          </cell>
          <cell r="H291">
            <v>0</v>
          </cell>
          <cell r="I291">
            <v>2422224</v>
          </cell>
          <cell r="J291">
            <v>1830096</v>
          </cell>
          <cell r="K291">
            <v>0</v>
          </cell>
          <cell r="L291">
            <v>21149.999999999982</v>
          </cell>
          <cell r="M291">
            <v>0</v>
          </cell>
          <cell r="N291">
            <v>57089.999999999985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24640.000000000015</v>
          </cell>
          <cell r="V291">
            <v>10200.000000000016</v>
          </cell>
          <cell r="W291">
            <v>5354.9999999999945</v>
          </cell>
          <cell r="X291">
            <v>5849.9999999999945</v>
          </cell>
          <cell r="Y291">
            <v>10499.999999999971</v>
          </cell>
          <cell r="Z291">
            <v>0</v>
          </cell>
          <cell r="AA291">
            <v>0</v>
          </cell>
          <cell r="AB291">
            <v>10880.774487471524</v>
          </cell>
          <cell r="AC291">
            <v>0</v>
          </cell>
          <cell r="AD291">
            <v>0</v>
          </cell>
          <cell r="AE291">
            <v>30791.573797438094</v>
          </cell>
          <cell r="AF291">
            <v>0</v>
          </cell>
          <cell r="AG291">
            <v>0</v>
          </cell>
          <cell r="AH291">
            <v>121300</v>
          </cell>
          <cell r="AI291">
            <v>0</v>
          </cell>
          <cell r="AJ291">
            <v>0</v>
          </cell>
          <cell r="AK291">
            <v>0</v>
          </cell>
          <cell r="AL291">
            <v>40044.239999999998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4252320</v>
          </cell>
          <cell r="AV291">
            <v>176457.34828490959</v>
          </cell>
          <cell r="AW291">
            <v>161344.24</v>
          </cell>
          <cell r="AX291">
            <v>288207.35042916186</v>
          </cell>
          <cell r="AY291">
            <v>4590121.5882849097</v>
          </cell>
          <cell r="AZ291">
            <v>4550077.3482849095</v>
          </cell>
          <cell r="BA291">
            <v>5525</v>
          </cell>
          <cell r="BB291">
            <v>4928300</v>
          </cell>
          <cell r="BC291">
            <v>0</v>
          </cell>
          <cell r="BD291">
            <v>378222.6517150905</v>
          </cell>
          <cell r="BE291">
            <v>4968344.24</v>
          </cell>
          <cell r="BF291">
            <v>0</v>
          </cell>
          <cell r="BG291">
            <v>4968344.24</v>
          </cell>
          <cell r="BH291">
            <v>4968344.24</v>
          </cell>
          <cell r="BI291">
            <v>4807000</v>
          </cell>
          <cell r="BJ291">
            <v>4807000</v>
          </cell>
          <cell r="BK291">
            <v>5389.0134529147981</v>
          </cell>
          <cell r="BL291">
            <v>5279.1657334826432</v>
          </cell>
          <cell r="BM291">
            <v>2.0807780050445365E-2</v>
          </cell>
          <cell r="BN291">
            <v>0</v>
          </cell>
          <cell r="BO291">
            <v>0</v>
          </cell>
          <cell r="BP291">
            <v>4968344.24</v>
          </cell>
          <cell r="BQ291">
            <v>5525</v>
          </cell>
          <cell r="BR291" t="str">
            <v>Y</v>
          </cell>
          <cell r="BS291">
            <v>5569.8926457399102</v>
          </cell>
          <cell r="BT291">
            <v>2.0099534360974447E-2</v>
          </cell>
          <cell r="BU291">
            <v>0</v>
          </cell>
          <cell r="BV291">
            <v>4968344.24</v>
          </cell>
          <cell r="BW291">
            <v>0</v>
          </cell>
          <cell r="BX291">
            <v>4968344.24</v>
          </cell>
          <cell r="BY291">
            <v>40315.599999999999</v>
          </cell>
          <cell r="BZ291">
            <v>4928028.6400000006</v>
          </cell>
        </row>
        <row r="292">
          <cell r="C292">
            <v>9254005</v>
          </cell>
          <cell r="D292" t="str">
            <v>Kesteven and Sleaford High School Selective Academy</v>
          </cell>
          <cell r="E292">
            <v>621</v>
          </cell>
          <cell r="F292">
            <v>0</v>
          </cell>
          <cell r="G292">
            <v>621</v>
          </cell>
          <cell r="H292">
            <v>0</v>
          </cell>
          <cell r="I292">
            <v>1701000</v>
          </cell>
          <cell r="J292">
            <v>1257552</v>
          </cell>
          <cell r="K292">
            <v>0</v>
          </cell>
          <cell r="L292">
            <v>19740.000000000004</v>
          </cell>
          <cell r="M292">
            <v>0</v>
          </cell>
          <cell r="N292">
            <v>44115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16000.000000000011</v>
          </cell>
          <cell r="V292">
            <v>5525.0000000000036</v>
          </cell>
          <cell r="W292">
            <v>5950.0000000000191</v>
          </cell>
          <cell r="X292">
            <v>6500.0000000000209</v>
          </cell>
          <cell r="Y292">
            <v>4200</v>
          </cell>
          <cell r="Z292">
            <v>0</v>
          </cell>
          <cell r="AA292">
            <v>0</v>
          </cell>
          <cell r="AB292">
            <v>1530.0000000000048</v>
          </cell>
          <cell r="AC292">
            <v>0</v>
          </cell>
          <cell r="AD292">
            <v>0</v>
          </cell>
          <cell r="AE292">
            <v>29119.537107910935</v>
          </cell>
          <cell r="AF292">
            <v>0</v>
          </cell>
          <cell r="AG292">
            <v>0</v>
          </cell>
          <cell r="AH292">
            <v>121300</v>
          </cell>
          <cell r="AI292">
            <v>0</v>
          </cell>
          <cell r="AJ292">
            <v>0</v>
          </cell>
          <cell r="AK292">
            <v>0</v>
          </cell>
          <cell r="AL292">
            <v>27300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2958552</v>
          </cell>
          <cell r="AV292">
            <v>132679.53710791099</v>
          </cell>
          <cell r="AW292">
            <v>148600</v>
          </cell>
          <cell r="AX292">
            <v>207973.60753174807</v>
          </cell>
          <cell r="AY292">
            <v>3239831.537107911</v>
          </cell>
          <cell r="AZ292">
            <v>3212531.537107911</v>
          </cell>
          <cell r="BA292">
            <v>5525</v>
          </cell>
          <cell r="BB292">
            <v>3431025</v>
          </cell>
          <cell r="BC292">
            <v>0</v>
          </cell>
          <cell r="BD292">
            <v>218493.46289208904</v>
          </cell>
          <cell r="BE292">
            <v>3458325</v>
          </cell>
          <cell r="BF292">
            <v>0</v>
          </cell>
          <cell r="BG292">
            <v>3458325</v>
          </cell>
          <cell r="BH292">
            <v>3458325</v>
          </cell>
          <cell r="BI292">
            <v>3309725</v>
          </cell>
          <cell r="BJ292">
            <v>3309725</v>
          </cell>
          <cell r="BK292">
            <v>5329.6698872785828</v>
          </cell>
          <cell r="BL292">
            <v>5215.4934210526317</v>
          </cell>
          <cell r="BM292">
            <v>2.1891786070531966E-2</v>
          </cell>
          <cell r="BN292">
            <v>0</v>
          </cell>
          <cell r="BO292">
            <v>0</v>
          </cell>
          <cell r="BP292">
            <v>3458325</v>
          </cell>
          <cell r="BQ292">
            <v>5525</v>
          </cell>
          <cell r="BR292" t="str">
            <v>Y</v>
          </cell>
          <cell r="BS292">
            <v>5568.9613526570047</v>
          </cell>
          <cell r="BT292">
            <v>1.997472675048928E-2</v>
          </cell>
          <cell r="BU292">
            <v>0</v>
          </cell>
          <cell r="BV292">
            <v>3458325</v>
          </cell>
          <cell r="BW292">
            <v>0</v>
          </cell>
          <cell r="BX292">
            <v>3458325</v>
          </cell>
          <cell r="BY292">
            <v>27300</v>
          </cell>
          <cell r="BZ292">
            <v>3431025</v>
          </cell>
        </row>
        <row r="293">
          <cell r="C293">
            <v>9254008</v>
          </cell>
          <cell r="D293" t="str">
            <v>Lincoln UTC</v>
          </cell>
          <cell r="E293">
            <v>244</v>
          </cell>
          <cell r="F293">
            <v>0</v>
          </cell>
          <cell r="G293">
            <v>244</v>
          </cell>
          <cell r="H293">
            <v>0</v>
          </cell>
          <cell r="I293">
            <v>0</v>
          </cell>
          <cell r="J293">
            <v>1247328</v>
          </cell>
          <cell r="K293">
            <v>0</v>
          </cell>
          <cell r="L293">
            <v>23499.999999999975</v>
          </cell>
          <cell r="M293">
            <v>0</v>
          </cell>
          <cell r="N293">
            <v>52765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4498.4362139917666</v>
          </cell>
          <cell r="V293">
            <v>9388.4773662551415</v>
          </cell>
          <cell r="W293">
            <v>5974.4855967078183</v>
          </cell>
          <cell r="X293">
            <v>11095.473251028805</v>
          </cell>
          <cell r="Y293">
            <v>13354.732510288059</v>
          </cell>
          <cell r="Z293">
            <v>3574.6502057613084</v>
          </cell>
          <cell r="AA293">
            <v>0</v>
          </cell>
          <cell r="AB293">
            <v>13769.999999999984</v>
          </cell>
          <cell r="AC293">
            <v>0</v>
          </cell>
          <cell r="AD293">
            <v>0</v>
          </cell>
          <cell r="AE293">
            <v>117309.29289398243</v>
          </cell>
          <cell r="AF293">
            <v>0</v>
          </cell>
          <cell r="AG293">
            <v>0</v>
          </cell>
          <cell r="AH293">
            <v>121300</v>
          </cell>
          <cell r="AI293">
            <v>0</v>
          </cell>
          <cell r="AJ293">
            <v>0</v>
          </cell>
          <cell r="AK293">
            <v>0</v>
          </cell>
          <cell r="AL293">
            <v>20384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1247328</v>
          </cell>
          <cell r="AV293">
            <v>255230.54803801529</v>
          </cell>
          <cell r="AW293">
            <v>141684</v>
          </cell>
          <cell r="AX293">
            <v>185720.13693672375</v>
          </cell>
          <cell r="AY293">
            <v>1644242.5480380154</v>
          </cell>
          <cell r="AZ293">
            <v>1623858.5480380154</v>
          </cell>
          <cell r="BA293">
            <v>5831</v>
          </cell>
          <cell r="BB293">
            <v>1422764</v>
          </cell>
          <cell r="BC293">
            <v>0</v>
          </cell>
          <cell r="BD293">
            <v>0</v>
          </cell>
          <cell r="BE293">
            <v>1644242.5480380154</v>
          </cell>
          <cell r="BF293">
            <v>0</v>
          </cell>
          <cell r="BG293">
            <v>1644242.5480380154</v>
          </cell>
          <cell r="BH293">
            <v>1443148</v>
          </cell>
          <cell r="BI293">
            <v>1301464</v>
          </cell>
          <cell r="BJ293">
            <v>1502558.5480380154</v>
          </cell>
          <cell r="BK293">
            <v>6158.0268362213747</v>
          </cell>
          <cell r="BL293">
            <v>5997.8561807106598</v>
          </cell>
          <cell r="BM293">
            <v>2.670465090940825E-2</v>
          </cell>
          <cell r="BN293">
            <v>0</v>
          </cell>
          <cell r="BO293">
            <v>0</v>
          </cell>
          <cell r="BP293">
            <v>1644242.5480380154</v>
          </cell>
          <cell r="BQ293">
            <v>6655.1579837623585</v>
          </cell>
          <cell r="BR293" t="str">
            <v>Y</v>
          </cell>
          <cell r="BS293">
            <v>6738.6989673689159</v>
          </cell>
          <cell r="BT293">
            <v>3.2208512314926274E-3</v>
          </cell>
          <cell r="BU293">
            <v>0</v>
          </cell>
          <cell r="BV293">
            <v>1644242.5480380154</v>
          </cell>
          <cell r="BW293">
            <v>0</v>
          </cell>
          <cell r="BX293">
            <v>1644242.5480380154</v>
          </cell>
          <cell r="BY293">
            <v>20384</v>
          </cell>
          <cell r="BZ293">
            <v>1623858.5480380154</v>
          </cell>
        </row>
        <row r="294">
          <cell r="C294">
            <v>9254010</v>
          </cell>
          <cell r="D294" t="str">
            <v>The Deepings School</v>
          </cell>
          <cell r="E294">
            <v>1152</v>
          </cell>
          <cell r="F294">
            <v>0</v>
          </cell>
          <cell r="G294">
            <v>1152</v>
          </cell>
          <cell r="H294">
            <v>0</v>
          </cell>
          <cell r="I294">
            <v>2998296</v>
          </cell>
          <cell r="J294">
            <v>2509992</v>
          </cell>
          <cell r="K294">
            <v>0</v>
          </cell>
          <cell r="L294">
            <v>89769.999999999927</v>
          </cell>
          <cell r="M294">
            <v>0</v>
          </cell>
          <cell r="N294">
            <v>199814.99999999968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30719.999999999985</v>
          </cell>
          <cell r="V294">
            <v>3399.9999999999977</v>
          </cell>
          <cell r="W294">
            <v>3569.9999999999973</v>
          </cell>
          <cell r="X294">
            <v>2599.9999999999982</v>
          </cell>
          <cell r="Y294">
            <v>0</v>
          </cell>
          <cell r="Z294">
            <v>0</v>
          </cell>
          <cell r="AA294">
            <v>0</v>
          </cell>
          <cell r="AB294">
            <v>50489.999999999949</v>
          </cell>
          <cell r="AC294">
            <v>0</v>
          </cell>
          <cell r="AD294">
            <v>0</v>
          </cell>
          <cell r="AE294">
            <v>565238.8130213524</v>
          </cell>
          <cell r="AF294">
            <v>0</v>
          </cell>
          <cell r="AG294">
            <v>0</v>
          </cell>
          <cell r="AH294">
            <v>121300</v>
          </cell>
          <cell r="AI294">
            <v>0</v>
          </cell>
          <cell r="AJ294">
            <v>0</v>
          </cell>
          <cell r="AK294">
            <v>0</v>
          </cell>
          <cell r="AL294">
            <v>49108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5508288</v>
          </cell>
          <cell r="AV294">
            <v>945603.81302135193</v>
          </cell>
          <cell r="AW294">
            <v>170408</v>
          </cell>
          <cell r="AX294">
            <v>694538.84967005334</v>
          </cell>
          <cell r="AY294">
            <v>6624299.8130213516</v>
          </cell>
          <cell r="AZ294">
            <v>6575191.8130213516</v>
          </cell>
          <cell r="BA294">
            <v>5525</v>
          </cell>
          <cell r="BB294">
            <v>6364800</v>
          </cell>
          <cell r="BC294">
            <v>0</v>
          </cell>
          <cell r="BD294">
            <v>0</v>
          </cell>
          <cell r="BE294">
            <v>6624299.8130213516</v>
          </cell>
          <cell r="BF294">
            <v>0</v>
          </cell>
          <cell r="BG294">
            <v>6624299.8130213525</v>
          </cell>
          <cell r="BH294">
            <v>6413908</v>
          </cell>
          <cell r="BI294">
            <v>6243500</v>
          </cell>
          <cell r="BJ294">
            <v>6453891.8130213516</v>
          </cell>
          <cell r="BK294">
            <v>5602.3366432477014</v>
          </cell>
          <cell r="BL294">
            <v>5379.4766689393946</v>
          </cell>
          <cell r="BM294">
            <v>4.1427816872053727E-2</v>
          </cell>
          <cell r="BN294">
            <v>0</v>
          </cell>
          <cell r="BO294">
            <v>0</v>
          </cell>
          <cell r="BP294">
            <v>6624299.8130213516</v>
          </cell>
          <cell r="BQ294">
            <v>5707.6317821365901</v>
          </cell>
          <cell r="BR294" t="str">
            <v>Y</v>
          </cell>
          <cell r="BS294">
            <v>5750.2602543588118</v>
          </cell>
          <cell r="BT294">
            <v>4.1488565754649542E-2</v>
          </cell>
          <cell r="BU294">
            <v>0</v>
          </cell>
          <cell r="BV294">
            <v>6624299.8130213516</v>
          </cell>
          <cell r="BW294">
            <v>0</v>
          </cell>
          <cell r="BX294">
            <v>6624299.8130213516</v>
          </cell>
          <cell r="BY294">
            <v>47060</v>
          </cell>
          <cell r="BZ294">
            <v>6577239.8130213516</v>
          </cell>
        </row>
        <row r="295">
          <cell r="C295">
            <v>9254011</v>
          </cell>
          <cell r="D295" t="str">
            <v>The Barnes Wallis Academy</v>
          </cell>
          <cell r="E295">
            <v>539</v>
          </cell>
          <cell r="F295">
            <v>0</v>
          </cell>
          <cell r="G295">
            <v>539</v>
          </cell>
          <cell r="H295">
            <v>0</v>
          </cell>
          <cell r="I295">
            <v>1469664</v>
          </cell>
          <cell r="J295">
            <v>1099080</v>
          </cell>
          <cell r="K295">
            <v>0</v>
          </cell>
          <cell r="L295">
            <v>59689.999999999985</v>
          </cell>
          <cell r="M295">
            <v>0</v>
          </cell>
          <cell r="N295">
            <v>134939.99999999988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10560.000000000007</v>
          </cell>
          <cell r="V295">
            <v>38250.000000000102</v>
          </cell>
          <cell r="W295">
            <v>47004.999999999862</v>
          </cell>
          <cell r="X295">
            <v>2600.0000000000018</v>
          </cell>
          <cell r="Y295">
            <v>0</v>
          </cell>
          <cell r="Z295">
            <v>0</v>
          </cell>
          <cell r="AA295">
            <v>0</v>
          </cell>
          <cell r="AB295">
            <v>6200.5263157894706</v>
          </cell>
          <cell r="AC295">
            <v>0</v>
          </cell>
          <cell r="AD295">
            <v>0</v>
          </cell>
          <cell r="AE295">
            <v>248875.30343450129</v>
          </cell>
          <cell r="AF295">
            <v>0</v>
          </cell>
          <cell r="AG295">
            <v>0</v>
          </cell>
          <cell r="AH295">
            <v>121300</v>
          </cell>
          <cell r="AI295">
            <v>16266.66666666667</v>
          </cell>
          <cell r="AJ295">
            <v>0</v>
          </cell>
          <cell r="AK295">
            <v>0</v>
          </cell>
          <cell r="AL295">
            <v>10294.99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2568744</v>
          </cell>
          <cell r="AV295">
            <v>548120.82975029061</v>
          </cell>
          <cell r="AW295">
            <v>147861.65666666665</v>
          </cell>
          <cell r="AX295">
            <v>386308.0835992854</v>
          </cell>
          <cell r="AY295">
            <v>3264726.4864169573</v>
          </cell>
          <cell r="AZ295">
            <v>3254431.4964169571</v>
          </cell>
          <cell r="BA295">
            <v>5525</v>
          </cell>
          <cell r="BB295">
            <v>2977975</v>
          </cell>
          <cell r="BC295">
            <v>0</v>
          </cell>
          <cell r="BD295">
            <v>0</v>
          </cell>
          <cell r="BE295">
            <v>3264726.4864169573</v>
          </cell>
          <cell r="BF295">
            <v>0</v>
          </cell>
          <cell r="BG295">
            <v>3264726.4864169578</v>
          </cell>
          <cell r="BH295">
            <v>2988269.99</v>
          </cell>
          <cell r="BI295">
            <v>2840408.3333333335</v>
          </cell>
          <cell r="BJ295">
            <v>3116864.8297502906</v>
          </cell>
          <cell r="BK295">
            <v>5782.6805746758637</v>
          </cell>
          <cell r="BL295">
            <v>5644.0221569281048</v>
          </cell>
          <cell r="BM295">
            <v>2.4567305707252414E-2</v>
          </cell>
          <cell r="BN295">
            <v>0</v>
          </cell>
          <cell r="BO295">
            <v>0</v>
          </cell>
          <cell r="BP295">
            <v>3264726.4864169573</v>
          </cell>
          <cell r="BQ295">
            <v>6037.906301330162</v>
          </cell>
          <cell r="BR295" t="str">
            <v>Y</v>
          </cell>
          <cell r="BS295">
            <v>6057.0064683060436</v>
          </cell>
          <cell r="BT295">
            <v>2.0738219422130832E-2</v>
          </cell>
          <cell r="BU295">
            <v>0</v>
          </cell>
          <cell r="BV295">
            <v>3264726.4864169573</v>
          </cell>
          <cell r="BW295">
            <v>0</v>
          </cell>
          <cell r="BX295">
            <v>3264726.4864169573</v>
          </cell>
          <cell r="BY295">
            <v>10294.99</v>
          </cell>
          <cell r="BZ295">
            <v>3254431.4964169571</v>
          </cell>
        </row>
        <row r="296">
          <cell r="C296">
            <v>9254013</v>
          </cell>
          <cell r="D296" t="str">
            <v>Thomas Middlecott Academy</v>
          </cell>
          <cell r="E296">
            <v>570</v>
          </cell>
          <cell r="F296">
            <v>0</v>
          </cell>
          <cell r="G296">
            <v>570</v>
          </cell>
          <cell r="H296">
            <v>0</v>
          </cell>
          <cell r="I296">
            <v>1610280</v>
          </cell>
          <cell r="J296">
            <v>1099080</v>
          </cell>
          <cell r="K296">
            <v>0</v>
          </cell>
          <cell r="L296">
            <v>77549.999999999913</v>
          </cell>
          <cell r="M296">
            <v>0</v>
          </cell>
          <cell r="N296">
            <v>170404.99999999985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42559.999999999935</v>
          </cell>
          <cell r="V296">
            <v>63749.999999999964</v>
          </cell>
          <cell r="W296">
            <v>37485.000000000109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69582.446808510635</v>
          </cell>
          <cell r="AC296">
            <v>0</v>
          </cell>
          <cell r="AD296">
            <v>0</v>
          </cell>
          <cell r="AE296">
            <v>318129.2343450418</v>
          </cell>
          <cell r="AF296">
            <v>0</v>
          </cell>
          <cell r="AG296">
            <v>6566.6408450704075</v>
          </cell>
          <cell r="AH296">
            <v>121300</v>
          </cell>
          <cell r="AI296">
            <v>7999.9999999999982</v>
          </cell>
          <cell r="AJ296">
            <v>0</v>
          </cell>
          <cell r="AK296">
            <v>0</v>
          </cell>
          <cell r="AL296">
            <v>13520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2709360</v>
          </cell>
          <cell r="AV296">
            <v>786028.3219986225</v>
          </cell>
          <cell r="AW296">
            <v>142820</v>
          </cell>
          <cell r="AX296">
            <v>476436.44193687179</v>
          </cell>
          <cell r="AY296">
            <v>3638208.3219986223</v>
          </cell>
          <cell r="AZ296">
            <v>3624688.3219986223</v>
          </cell>
          <cell r="BA296">
            <v>5525</v>
          </cell>
          <cell r="BB296">
            <v>3149250</v>
          </cell>
          <cell r="BC296">
            <v>0</v>
          </cell>
          <cell r="BD296">
            <v>0</v>
          </cell>
          <cell r="BE296">
            <v>3638208.3219986223</v>
          </cell>
          <cell r="BF296">
            <v>0</v>
          </cell>
          <cell r="BG296">
            <v>3638208.3219986227</v>
          </cell>
          <cell r="BH296">
            <v>3162770</v>
          </cell>
          <cell r="BI296">
            <v>3019950</v>
          </cell>
          <cell r="BJ296">
            <v>3495388.3219986223</v>
          </cell>
          <cell r="BK296">
            <v>6132.2602140326708</v>
          </cell>
          <cell r="BL296">
            <v>5922.9000076363636</v>
          </cell>
          <cell r="BM296">
            <v>3.5347584143980169E-2</v>
          </cell>
          <cell r="BN296">
            <v>0</v>
          </cell>
          <cell r="BO296">
            <v>0</v>
          </cell>
          <cell r="BP296">
            <v>3638208.3219986223</v>
          </cell>
          <cell r="BQ296">
            <v>6359.1023192958282</v>
          </cell>
          <cell r="BR296" t="str">
            <v>Y</v>
          </cell>
          <cell r="BS296">
            <v>6382.8216175414427</v>
          </cell>
          <cell r="BT296">
            <v>3.2389248168755547E-2</v>
          </cell>
          <cell r="BU296">
            <v>0</v>
          </cell>
          <cell r="BV296">
            <v>3638208.3219986223</v>
          </cell>
          <cell r="BW296">
            <v>0</v>
          </cell>
          <cell r="BX296">
            <v>3638208.3219986223</v>
          </cell>
          <cell r="BY296">
            <v>13520</v>
          </cell>
          <cell r="BZ296">
            <v>3624688.3219986223</v>
          </cell>
        </row>
        <row r="297">
          <cell r="C297">
            <v>9254017</v>
          </cell>
          <cell r="D297" t="str">
            <v>Charles Read Academy</v>
          </cell>
          <cell r="E297">
            <v>274</v>
          </cell>
          <cell r="F297">
            <v>0</v>
          </cell>
          <cell r="G297">
            <v>274</v>
          </cell>
          <cell r="H297">
            <v>0</v>
          </cell>
          <cell r="I297">
            <v>766584</v>
          </cell>
          <cell r="J297">
            <v>536760</v>
          </cell>
          <cell r="K297">
            <v>0</v>
          </cell>
          <cell r="L297">
            <v>42770.000000000015</v>
          </cell>
          <cell r="M297">
            <v>0</v>
          </cell>
          <cell r="N297">
            <v>91689.999999999956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8640.0000000000036</v>
          </cell>
          <cell r="V297">
            <v>5949.9999999999991</v>
          </cell>
          <cell r="W297">
            <v>2379.9999999999995</v>
          </cell>
          <cell r="X297">
            <v>1950.0000000000086</v>
          </cell>
          <cell r="Y297">
            <v>18900.000000000011</v>
          </cell>
          <cell r="Z297">
            <v>0</v>
          </cell>
          <cell r="AA297">
            <v>0</v>
          </cell>
          <cell r="AB297">
            <v>7650.00000000002</v>
          </cell>
          <cell r="AC297">
            <v>0</v>
          </cell>
          <cell r="AD297">
            <v>0</v>
          </cell>
          <cell r="AE297">
            <v>192646.37368101798</v>
          </cell>
          <cell r="AF297">
            <v>0</v>
          </cell>
          <cell r="AG297">
            <v>11384.800000000016</v>
          </cell>
          <cell r="AH297">
            <v>121300</v>
          </cell>
          <cell r="AI297">
            <v>80000</v>
          </cell>
          <cell r="AJ297">
            <v>0</v>
          </cell>
          <cell r="AK297">
            <v>0</v>
          </cell>
          <cell r="AL297">
            <v>7176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1303344</v>
          </cell>
          <cell r="AV297">
            <v>383961.173681018</v>
          </cell>
          <cell r="AW297">
            <v>208476</v>
          </cell>
          <cell r="AX297">
            <v>236577.7845713713</v>
          </cell>
          <cell r="AY297">
            <v>1895781.1736810179</v>
          </cell>
          <cell r="AZ297">
            <v>1888605.1736810179</v>
          </cell>
          <cell r="BA297">
            <v>5525</v>
          </cell>
          <cell r="BB297">
            <v>1513850</v>
          </cell>
          <cell r="BC297">
            <v>0</v>
          </cell>
          <cell r="BD297">
            <v>0</v>
          </cell>
          <cell r="BE297">
            <v>1895781.1736810179</v>
          </cell>
          <cell r="BF297">
            <v>0</v>
          </cell>
          <cell r="BG297">
            <v>1895781.1736810179</v>
          </cell>
          <cell r="BH297">
            <v>1521026</v>
          </cell>
          <cell r="BI297">
            <v>1312550</v>
          </cell>
          <cell r="BJ297">
            <v>1687305.1736810179</v>
          </cell>
          <cell r="BK297">
            <v>6158.0480791278023</v>
          </cell>
          <cell r="BL297">
            <v>6038.0993609195402</v>
          </cell>
          <cell r="BM297">
            <v>1.9865310429405581E-2</v>
          </cell>
          <cell r="BN297">
            <v>0</v>
          </cell>
          <cell r="BO297">
            <v>0</v>
          </cell>
          <cell r="BP297">
            <v>1895781.1736810179</v>
          </cell>
          <cell r="BQ297">
            <v>6892.7196119745176</v>
          </cell>
          <cell r="BR297" t="str">
            <v>Y</v>
          </cell>
          <cell r="BS297">
            <v>6918.9093929964156</v>
          </cell>
          <cell r="BT297">
            <v>1.2001333303680362E-2</v>
          </cell>
          <cell r="BU297">
            <v>0</v>
          </cell>
          <cell r="BV297">
            <v>1895781.1736810179</v>
          </cell>
          <cell r="BW297">
            <v>0</v>
          </cell>
          <cell r="BX297">
            <v>1895781.1736810179</v>
          </cell>
          <cell r="BY297">
            <v>7176</v>
          </cell>
          <cell r="BZ297">
            <v>1888605.1736810179</v>
          </cell>
        </row>
        <row r="298">
          <cell r="C298">
            <v>9254018</v>
          </cell>
          <cell r="D298" t="str">
            <v>Somercotes Academy</v>
          </cell>
          <cell r="E298">
            <v>451</v>
          </cell>
          <cell r="F298">
            <v>0</v>
          </cell>
          <cell r="G298">
            <v>451</v>
          </cell>
          <cell r="H298">
            <v>0</v>
          </cell>
          <cell r="I298">
            <v>1283688</v>
          </cell>
          <cell r="J298">
            <v>858816</v>
          </cell>
          <cell r="K298">
            <v>0</v>
          </cell>
          <cell r="L298">
            <v>62509.999999999985</v>
          </cell>
          <cell r="M298">
            <v>0</v>
          </cell>
          <cell r="N298">
            <v>142724.99999999988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4250.0000000000009</v>
          </cell>
          <cell r="W298">
            <v>595.00000000000011</v>
          </cell>
          <cell r="X298">
            <v>26000.000000000004</v>
          </cell>
          <cell r="Y298">
            <v>29399.999999999985</v>
          </cell>
          <cell r="Z298">
            <v>19580.000000000018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229922.53925828918</v>
          </cell>
          <cell r="AF298">
            <v>0</v>
          </cell>
          <cell r="AG298">
            <v>0</v>
          </cell>
          <cell r="AH298">
            <v>121300</v>
          </cell>
          <cell r="AI298">
            <v>39733.333333333328</v>
          </cell>
          <cell r="AJ298">
            <v>0</v>
          </cell>
          <cell r="AK298">
            <v>0</v>
          </cell>
          <cell r="AL298">
            <v>11232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2142504</v>
          </cell>
          <cell r="AV298">
            <v>514982.53925828903</v>
          </cell>
          <cell r="AW298">
            <v>172265.33333333331</v>
          </cell>
          <cell r="AX298">
            <v>342908.62905726215</v>
          </cell>
          <cell r="AY298">
            <v>2829751.8725916226</v>
          </cell>
          <cell r="AZ298">
            <v>2818519.8725916226</v>
          </cell>
          <cell r="BA298">
            <v>5525</v>
          </cell>
          <cell r="BB298">
            <v>2491775</v>
          </cell>
          <cell r="BC298">
            <v>0</v>
          </cell>
          <cell r="BD298">
            <v>0</v>
          </cell>
          <cell r="BE298">
            <v>2829751.8725916226</v>
          </cell>
          <cell r="BF298">
            <v>0</v>
          </cell>
          <cell r="BG298">
            <v>2829751.8725916226</v>
          </cell>
          <cell r="BH298">
            <v>2503007</v>
          </cell>
          <cell r="BI298">
            <v>2330741.6666666665</v>
          </cell>
          <cell r="BJ298">
            <v>2657486.5392582892</v>
          </cell>
          <cell r="BK298">
            <v>5892.4313509052972</v>
          </cell>
          <cell r="BL298">
            <v>5682.1701857367998</v>
          </cell>
          <cell r="BM298">
            <v>3.7003672592610518E-2</v>
          </cell>
          <cell r="BN298">
            <v>0</v>
          </cell>
          <cell r="BO298">
            <v>0</v>
          </cell>
          <cell r="BP298">
            <v>2829751.8725916226</v>
          </cell>
          <cell r="BQ298">
            <v>6249.4897396710039</v>
          </cell>
          <cell r="BR298" t="str">
            <v>Y</v>
          </cell>
          <cell r="BS298">
            <v>6274.3943959902945</v>
          </cell>
          <cell r="BT298">
            <v>3.0376892288628943E-2</v>
          </cell>
          <cell r="BU298">
            <v>0</v>
          </cell>
          <cell r="BV298">
            <v>2829751.8725916226</v>
          </cell>
          <cell r="BW298">
            <v>0</v>
          </cell>
          <cell r="BX298">
            <v>2829751.8725916226</v>
          </cell>
          <cell r="BY298">
            <v>11232</v>
          </cell>
          <cell r="BZ298">
            <v>2818519.8725916226</v>
          </cell>
        </row>
        <row r="299">
          <cell r="C299">
            <v>9254019</v>
          </cell>
          <cell r="D299" t="str">
            <v>Walton Academy</v>
          </cell>
          <cell r="E299">
            <v>784.5</v>
          </cell>
          <cell r="F299">
            <v>0</v>
          </cell>
          <cell r="G299">
            <v>784.5</v>
          </cell>
          <cell r="H299">
            <v>0</v>
          </cell>
          <cell r="I299">
            <v>2506140</v>
          </cell>
          <cell r="J299">
            <v>1185984</v>
          </cell>
          <cell r="K299">
            <v>0</v>
          </cell>
          <cell r="L299">
            <v>96625.443285528148</v>
          </cell>
          <cell r="M299">
            <v>0</v>
          </cell>
          <cell r="N299">
            <v>214106.10821381997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35348.526727509852</v>
          </cell>
          <cell r="V299">
            <v>34775.749674054721</v>
          </cell>
          <cell r="W299">
            <v>23125.873533246402</v>
          </cell>
          <cell r="X299">
            <v>16620.762711864434</v>
          </cell>
          <cell r="Y299">
            <v>103815.84093872254</v>
          </cell>
          <cell r="Z299">
            <v>0</v>
          </cell>
          <cell r="AA299">
            <v>0</v>
          </cell>
          <cell r="AB299">
            <v>17372.546052631562</v>
          </cell>
          <cell r="AC299">
            <v>0</v>
          </cell>
          <cell r="AD299">
            <v>0</v>
          </cell>
          <cell r="AE299">
            <v>413255.7907855665</v>
          </cell>
          <cell r="AF299">
            <v>0</v>
          </cell>
          <cell r="AG299">
            <v>0</v>
          </cell>
          <cell r="AH299">
            <v>121300</v>
          </cell>
          <cell r="AI299">
            <v>0</v>
          </cell>
          <cell r="AJ299">
            <v>0</v>
          </cell>
          <cell r="AK299">
            <v>0</v>
          </cell>
          <cell r="AL299">
            <v>28445.41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3692124</v>
          </cell>
          <cell r="AV299">
            <v>955046.64192294423</v>
          </cell>
          <cell r="AW299">
            <v>149745.41</v>
          </cell>
          <cell r="AX299">
            <v>642316.87312458875</v>
          </cell>
          <cell r="AY299">
            <v>4796916.0519229444</v>
          </cell>
          <cell r="AZ299">
            <v>4768470.6419229442</v>
          </cell>
          <cell r="BA299">
            <v>5525</v>
          </cell>
          <cell r="BB299">
            <v>4334362.5</v>
          </cell>
          <cell r="BC299">
            <v>0</v>
          </cell>
          <cell r="BD299">
            <v>0</v>
          </cell>
          <cell r="BE299">
            <v>4796916.0519229444</v>
          </cell>
          <cell r="BF299">
            <v>0</v>
          </cell>
          <cell r="BG299">
            <v>4796916.0519229453</v>
          </cell>
          <cell r="BH299">
            <v>4362807.91</v>
          </cell>
          <cell r="BI299">
            <v>4213062.5</v>
          </cell>
          <cell r="BJ299">
            <v>4647170.6419229442</v>
          </cell>
          <cell r="BK299">
            <v>5923.735681227462</v>
          </cell>
          <cell r="BL299">
            <v>5642.637853972602</v>
          </cell>
          <cell r="BM299">
            <v>4.9816740774345093E-2</v>
          </cell>
          <cell r="BN299">
            <v>0</v>
          </cell>
          <cell r="BO299">
            <v>0</v>
          </cell>
          <cell r="BP299">
            <v>4796916.0519229444</v>
          </cell>
          <cell r="BQ299">
            <v>6078.3564587927904</v>
          </cell>
          <cell r="BR299" t="str">
            <v>Y</v>
          </cell>
          <cell r="BS299">
            <v>6114.6157449623252</v>
          </cell>
          <cell r="BT299">
            <v>4.5632310848009894E-2</v>
          </cell>
          <cell r="BU299">
            <v>0</v>
          </cell>
          <cell r="BV299">
            <v>4796916.0519229444</v>
          </cell>
          <cell r="BW299">
            <v>0</v>
          </cell>
          <cell r="BX299">
            <v>4796916.0519229444</v>
          </cell>
          <cell r="BY299">
            <v>28445.41</v>
          </cell>
          <cell r="BZ299">
            <v>4768470.6419229442</v>
          </cell>
        </row>
        <row r="300">
          <cell r="C300">
            <v>9254022</v>
          </cell>
          <cell r="D300" t="str">
            <v>Boston High School</v>
          </cell>
          <cell r="E300">
            <v>563</v>
          </cell>
          <cell r="F300">
            <v>0</v>
          </cell>
          <cell r="G300">
            <v>563</v>
          </cell>
          <cell r="H300">
            <v>0</v>
          </cell>
          <cell r="I300">
            <v>1542240</v>
          </cell>
          <cell r="J300">
            <v>1139976</v>
          </cell>
          <cell r="K300">
            <v>0</v>
          </cell>
          <cell r="L300">
            <v>22090.000000000015</v>
          </cell>
          <cell r="M300">
            <v>0</v>
          </cell>
          <cell r="N300">
            <v>53630.000000000175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38719.999999999935</v>
          </cell>
          <cell r="V300">
            <v>26350.000000000084</v>
          </cell>
          <cell r="W300">
            <v>5950.0000000000018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12239.999999999987</v>
          </cell>
          <cell r="AC300">
            <v>0</v>
          </cell>
          <cell r="AD300">
            <v>0</v>
          </cell>
          <cell r="AE300">
            <v>33066.617459979883</v>
          </cell>
          <cell r="AF300">
            <v>0</v>
          </cell>
          <cell r="AG300">
            <v>0</v>
          </cell>
          <cell r="AH300">
            <v>121300</v>
          </cell>
          <cell r="AI300">
            <v>0</v>
          </cell>
          <cell r="AJ300">
            <v>0</v>
          </cell>
          <cell r="AK300">
            <v>0</v>
          </cell>
          <cell r="AL300">
            <v>25792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2682216</v>
          </cell>
          <cell r="AV300">
            <v>192046.61745998007</v>
          </cell>
          <cell r="AW300">
            <v>147092</v>
          </cell>
          <cell r="AX300">
            <v>222306.90808758413</v>
          </cell>
          <cell r="AY300">
            <v>3021354.6174599798</v>
          </cell>
          <cell r="AZ300">
            <v>2995562.6174599798</v>
          </cell>
          <cell r="BA300">
            <v>5525</v>
          </cell>
          <cell r="BB300">
            <v>3110575</v>
          </cell>
          <cell r="BC300">
            <v>0</v>
          </cell>
          <cell r="BD300">
            <v>115012.38254002016</v>
          </cell>
          <cell r="BE300">
            <v>3136367</v>
          </cell>
          <cell r="BF300">
            <v>0</v>
          </cell>
          <cell r="BG300">
            <v>3136367</v>
          </cell>
          <cell r="BH300">
            <v>3136367</v>
          </cell>
          <cell r="BI300">
            <v>2989275</v>
          </cell>
          <cell r="BJ300">
            <v>2989275</v>
          </cell>
          <cell r="BK300">
            <v>5309.5470692717581</v>
          </cell>
          <cell r="BL300">
            <v>5204.04347826087</v>
          </cell>
          <cell r="BM300">
            <v>2.0273387693937217E-2</v>
          </cell>
          <cell r="BN300">
            <v>0</v>
          </cell>
          <cell r="BO300">
            <v>0</v>
          </cell>
          <cell r="BP300">
            <v>3136367</v>
          </cell>
          <cell r="BQ300">
            <v>5525</v>
          </cell>
          <cell r="BR300" t="str">
            <v>Y</v>
          </cell>
          <cell r="BS300">
            <v>5570.8117229129666</v>
          </cell>
          <cell r="BT300">
            <v>2.0322161941199957E-2</v>
          </cell>
          <cell r="BU300">
            <v>0</v>
          </cell>
          <cell r="BV300">
            <v>3136367</v>
          </cell>
          <cell r="BW300">
            <v>0</v>
          </cell>
          <cell r="BX300">
            <v>3136367</v>
          </cell>
          <cell r="BY300">
            <v>25792</v>
          </cell>
          <cell r="BZ300">
            <v>3110575</v>
          </cell>
        </row>
        <row r="301">
          <cell r="C301">
            <v>9254035</v>
          </cell>
          <cell r="D301" t="str">
            <v>Spalding Academy</v>
          </cell>
          <cell r="E301">
            <v>1344.5</v>
          </cell>
          <cell r="F301">
            <v>0</v>
          </cell>
          <cell r="G301">
            <v>1344.5</v>
          </cell>
          <cell r="H301">
            <v>0</v>
          </cell>
          <cell r="I301">
            <v>3767148</v>
          </cell>
          <cell r="J301">
            <v>2627568</v>
          </cell>
          <cell r="K301">
            <v>0</v>
          </cell>
          <cell r="L301">
            <v>120478.14242652623</v>
          </cell>
          <cell r="M301">
            <v>0</v>
          </cell>
          <cell r="N301">
            <v>279573.93180105562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79493.815987933689</v>
          </cell>
          <cell r="V301">
            <v>45247.596153846127</v>
          </cell>
          <cell r="W301">
            <v>0</v>
          </cell>
          <cell r="X301">
            <v>2636.2745098039222</v>
          </cell>
          <cell r="Y301">
            <v>0</v>
          </cell>
          <cell r="Z301">
            <v>0</v>
          </cell>
          <cell r="AA301">
            <v>0</v>
          </cell>
          <cell r="AB301">
            <v>60731.502649507936</v>
          </cell>
          <cell r="AC301">
            <v>0</v>
          </cell>
          <cell r="AD301">
            <v>0</v>
          </cell>
          <cell r="AE301">
            <v>770811.31046559976</v>
          </cell>
          <cell r="AF301">
            <v>0</v>
          </cell>
          <cell r="AG301">
            <v>0</v>
          </cell>
          <cell r="AH301">
            <v>121300</v>
          </cell>
          <cell r="AI301">
            <v>0</v>
          </cell>
          <cell r="AJ301">
            <v>0</v>
          </cell>
          <cell r="AK301">
            <v>0</v>
          </cell>
          <cell r="AL301">
            <v>28860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6394716</v>
          </cell>
          <cell r="AV301">
            <v>1358972.5739942733</v>
          </cell>
          <cell r="AW301">
            <v>150160</v>
          </cell>
          <cell r="AX301">
            <v>942294.45107664214</v>
          </cell>
          <cell r="AY301">
            <v>7903848.5739942733</v>
          </cell>
          <cell r="AZ301">
            <v>7874988.5739942733</v>
          </cell>
          <cell r="BA301">
            <v>5525</v>
          </cell>
          <cell r="BB301">
            <v>7428362.5</v>
          </cell>
          <cell r="BC301">
            <v>0</v>
          </cell>
          <cell r="BD301">
            <v>0</v>
          </cell>
          <cell r="BE301">
            <v>7903848.5739942733</v>
          </cell>
          <cell r="BF301">
            <v>0</v>
          </cell>
          <cell r="BG301">
            <v>7903848.5739942724</v>
          </cell>
          <cell r="BH301">
            <v>7457222.5</v>
          </cell>
          <cell r="BI301">
            <v>7307062.5</v>
          </cell>
          <cell r="BJ301">
            <v>7753688.5739942733</v>
          </cell>
          <cell r="BK301">
            <v>5766.9680728852909</v>
          </cell>
          <cell r="BL301">
            <v>5583.3473368026644</v>
          </cell>
          <cell r="BM301">
            <v>3.2887213530902772E-2</v>
          </cell>
          <cell r="BN301">
            <v>0</v>
          </cell>
          <cell r="BO301">
            <v>0</v>
          </cell>
          <cell r="BP301">
            <v>7903848.5739942733</v>
          </cell>
          <cell r="BQ301">
            <v>5857.1874853062654</v>
          </cell>
          <cell r="BR301" t="str">
            <v>Y</v>
          </cell>
          <cell r="BS301">
            <v>5878.6527140158223</v>
          </cell>
          <cell r="BT301">
            <v>2.9829187940342283E-2</v>
          </cell>
          <cell r="BU301">
            <v>0</v>
          </cell>
          <cell r="BV301">
            <v>7903848.5739942733</v>
          </cell>
          <cell r="BW301">
            <v>0</v>
          </cell>
          <cell r="BX301">
            <v>7903848.5739942733</v>
          </cell>
          <cell r="BY301">
            <v>28860</v>
          </cell>
          <cell r="BZ301">
            <v>7874988.5739942733</v>
          </cell>
        </row>
        <row r="302">
          <cell r="C302">
            <v>9254039</v>
          </cell>
          <cell r="D302" t="str">
            <v>Louth Academy</v>
          </cell>
          <cell r="E302">
            <v>865</v>
          </cell>
          <cell r="F302">
            <v>0</v>
          </cell>
          <cell r="G302">
            <v>865</v>
          </cell>
          <cell r="H302">
            <v>0</v>
          </cell>
          <cell r="I302">
            <v>2526552</v>
          </cell>
          <cell r="J302">
            <v>1574496</v>
          </cell>
          <cell r="K302">
            <v>0</v>
          </cell>
          <cell r="L302">
            <v>137239.99999999994</v>
          </cell>
          <cell r="M302">
            <v>0</v>
          </cell>
          <cell r="N302">
            <v>300155.00000000012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26270.370370370369</v>
          </cell>
          <cell r="V302">
            <v>102543.54745370364</v>
          </cell>
          <cell r="W302">
            <v>2382.7546296296296</v>
          </cell>
          <cell r="X302">
            <v>129499.71064814809</v>
          </cell>
          <cell r="Y302">
            <v>3504.0509259259279</v>
          </cell>
          <cell r="Z302">
            <v>4455.1504629629653</v>
          </cell>
          <cell r="AA302">
            <v>0</v>
          </cell>
          <cell r="AB302">
            <v>4590.0000000000009</v>
          </cell>
          <cell r="AC302">
            <v>0</v>
          </cell>
          <cell r="AD302">
            <v>0</v>
          </cell>
          <cell r="AE302">
            <v>537574.08635244297</v>
          </cell>
          <cell r="AF302">
            <v>0</v>
          </cell>
          <cell r="AG302">
            <v>0</v>
          </cell>
          <cell r="AH302">
            <v>121300</v>
          </cell>
          <cell r="AI302">
            <v>0</v>
          </cell>
          <cell r="AJ302">
            <v>0</v>
          </cell>
          <cell r="AK302">
            <v>215707</v>
          </cell>
          <cell r="AL302">
            <v>40280.959999999999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4101048</v>
          </cell>
          <cell r="AV302">
            <v>1248214.6708431835</v>
          </cell>
          <cell r="AW302">
            <v>377287.96</v>
          </cell>
          <cell r="AX302">
            <v>798852.47726837802</v>
          </cell>
          <cell r="AY302">
            <v>5726550.630843184</v>
          </cell>
          <cell r="AZ302">
            <v>5470562.670843184</v>
          </cell>
          <cell r="BA302">
            <v>5525</v>
          </cell>
          <cell r="BB302">
            <v>4779125</v>
          </cell>
          <cell r="BC302">
            <v>0</v>
          </cell>
          <cell r="BD302">
            <v>0</v>
          </cell>
          <cell r="BE302">
            <v>5726550.630843184</v>
          </cell>
          <cell r="BF302">
            <v>0</v>
          </cell>
          <cell r="BG302">
            <v>5726550.630843184</v>
          </cell>
          <cell r="BH302">
            <v>5035112.96</v>
          </cell>
          <cell r="BI302">
            <v>4873532</v>
          </cell>
          <cell r="BJ302">
            <v>5564969.670843184</v>
          </cell>
          <cell r="BK302">
            <v>6433.4909489516576</v>
          </cell>
          <cell r="BL302">
            <v>6223.7130581508518</v>
          </cell>
          <cell r="BM302">
            <v>3.3706227912623857E-2</v>
          </cell>
          <cell r="BN302">
            <v>0</v>
          </cell>
          <cell r="BO302">
            <v>0</v>
          </cell>
          <cell r="BP302">
            <v>5726550.630843184</v>
          </cell>
          <cell r="BQ302">
            <v>6324.3499084892301</v>
          </cell>
          <cell r="BR302" t="str">
            <v>Y</v>
          </cell>
          <cell r="BS302">
            <v>6620.2897466395189</v>
          </cell>
          <cell r="BT302">
            <v>3.0965799886038647E-2</v>
          </cell>
          <cell r="BU302">
            <v>0</v>
          </cell>
          <cell r="BV302">
            <v>5726550.630843184</v>
          </cell>
          <cell r="BW302">
            <v>0</v>
          </cell>
          <cell r="BX302">
            <v>5726550.630843184</v>
          </cell>
          <cell r="BY302">
            <v>41235.31</v>
          </cell>
          <cell r="BZ302">
            <v>5685315.3208431844</v>
          </cell>
        </row>
        <row r="303">
          <cell r="C303">
            <v>9254041</v>
          </cell>
          <cell r="D303" t="str">
            <v>The Priory Pembroke Academy</v>
          </cell>
          <cell r="E303">
            <v>443</v>
          </cell>
          <cell r="F303">
            <v>0</v>
          </cell>
          <cell r="G303">
            <v>443</v>
          </cell>
          <cell r="H303">
            <v>0</v>
          </cell>
          <cell r="I303">
            <v>1401624</v>
          </cell>
          <cell r="J303">
            <v>685008</v>
          </cell>
          <cell r="K303">
            <v>0</v>
          </cell>
          <cell r="L303">
            <v>44180.000000000073</v>
          </cell>
          <cell r="M303">
            <v>0</v>
          </cell>
          <cell r="N303">
            <v>98609.999999999942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8500.0000000000036</v>
          </cell>
          <cell r="W303">
            <v>8329.9999999999891</v>
          </cell>
          <cell r="X303">
            <v>28600.000000000011</v>
          </cell>
          <cell r="Y303">
            <v>15399.999999999991</v>
          </cell>
          <cell r="Z303">
            <v>889.99999999999841</v>
          </cell>
          <cell r="AA303">
            <v>0</v>
          </cell>
          <cell r="AB303">
            <v>7649.9999999999864</v>
          </cell>
          <cell r="AC303">
            <v>0</v>
          </cell>
          <cell r="AD303">
            <v>0</v>
          </cell>
          <cell r="AE303">
            <v>255141.82283173094</v>
          </cell>
          <cell r="AF303">
            <v>0</v>
          </cell>
          <cell r="AG303">
            <v>27158.6000000001</v>
          </cell>
          <cell r="AH303">
            <v>121300</v>
          </cell>
          <cell r="AI303">
            <v>41866.666666666672</v>
          </cell>
          <cell r="AJ303">
            <v>0</v>
          </cell>
          <cell r="AK303">
            <v>0</v>
          </cell>
          <cell r="AL303">
            <v>13624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2086632</v>
          </cell>
          <cell r="AV303">
            <v>494460.42283173103</v>
          </cell>
          <cell r="AW303">
            <v>176790.66666666669</v>
          </cell>
          <cell r="AX303">
            <v>330529.51773648371</v>
          </cell>
          <cell r="AY303">
            <v>2757883.0894983974</v>
          </cell>
          <cell r="AZ303">
            <v>2744259.0894983974</v>
          </cell>
          <cell r="BA303">
            <v>5525</v>
          </cell>
          <cell r="BB303">
            <v>2447575</v>
          </cell>
          <cell r="BC303">
            <v>0</v>
          </cell>
          <cell r="BD303">
            <v>0</v>
          </cell>
          <cell r="BE303">
            <v>2757883.0894983974</v>
          </cell>
          <cell r="BF303">
            <v>0</v>
          </cell>
          <cell r="BG303">
            <v>2757883.0894983974</v>
          </cell>
          <cell r="BH303">
            <v>2461199</v>
          </cell>
          <cell r="BI303">
            <v>2284408.3333333335</v>
          </cell>
          <cell r="BJ303">
            <v>2581092.4228317309</v>
          </cell>
          <cell r="BK303">
            <v>5826.3937309971352</v>
          </cell>
          <cell r="BL303">
            <v>5811.8767419678716</v>
          </cell>
          <cell r="BM303">
            <v>2.4978143332661704E-3</v>
          </cell>
          <cell r="BN303">
            <v>2.5021856667338297E-3</v>
          </cell>
          <cell r="BO303">
            <v>6442.2808434950421</v>
          </cell>
          <cell r="BP303">
            <v>2764325.3703418924</v>
          </cell>
          <cell r="BQ303">
            <v>6209.2581723293279</v>
          </cell>
          <cell r="BR303" t="str">
            <v>Y</v>
          </cell>
          <cell r="BS303">
            <v>6240.0121226679285</v>
          </cell>
          <cell r="BT303">
            <v>-1.6450251702276208E-2</v>
          </cell>
          <cell r="BU303">
            <v>0</v>
          </cell>
          <cell r="BV303">
            <v>2764325.3703418924</v>
          </cell>
          <cell r="BW303">
            <v>0</v>
          </cell>
          <cell r="BX303">
            <v>2764325.3703418924</v>
          </cell>
          <cell r="BY303">
            <v>13624</v>
          </cell>
          <cell r="BZ303">
            <v>2750701.3703418924</v>
          </cell>
        </row>
        <row r="304">
          <cell r="C304">
            <v>9254043</v>
          </cell>
          <cell r="D304" t="str">
            <v>The Gainsborough Academy</v>
          </cell>
          <cell r="E304">
            <v>674</v>
          </cell>
          <cell r="F304">
            <v>0</v>
          </cell>
          <cell r="G304">
            <v>674</v>
          </cell>
          <cell r="H304">
            <v>0</v>
          </cell>
          <cell r="I304">
            <v>1927800</v>
          </cell>
          <cell r="J304">
            <v>1272888</v>
          </cell>
          <cell r="K304">
            <v>0</v>
          </cell>
          <cell r="L304">
            <v>166850</v>
          </cell>
          <cell r="M304">
            <v>0</v>
          </cell>
          <cell r="N304">
            <v>356379.99999999977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3839.999999999995</v>
          </cell>
          <cell r="V304">
            <v>36974.999999999993</v>
          </cell>
          <cell r="W304">
            <v>0</v>
          </cell>
          <cell r="X304">
            <v>61100.000000000058</v>
          </cell>
          <cell r="Y304">
            <v>165199.99999999988</v>
          </cell>
          <cell r="Z304">
            <v>148629.99999999991</v>
          </cell>
          <cell r="AA304">
            <v>0</v>
          </cell>
          <cell r="AB304">
            <v>3064.5468053491854</v>
          </cell>
          <cell r="AC304">
            <v>0</v>
          </cell>
          <cell r="AD304">
            <v>0</v>
          </cell>
          <cell r="AE304">
            <v>415743.16330537753</v>
          </cell>
          <cell r="AF304">
            <v>0</v>
          </cell>
          <cell r="AG304">
            <v>3404.7999999999734</v>
          </cell>
          <cell r="AH304">
            <v>121300</v>
          </cell>
          <cell r="AI304">
            <v>0</v>
          </cell>
          <cell r="AJ304">
            <v>0</v>
          </cell>
          <cell r="AK304">
            <v>0</v>
          </cell>
          <cell r="AL304">
            <v>36829.390000000007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3200688</v>
          </cell>
          <cell r="AV304">
            <v>1361187.5101107263</v>
          </cell>
          <cell r="AW304">
            <v>158129.39000000001</v>
          </cell>
          <cell r="AX304">
            <v>803052.27808516659</v>
          </cell>
          <cell r="AY304">
            <v>4720004.9001107262</v>
          </cell>
          <cell r="AZ304">
            <v>4683175.5101107266</v>
          </cell>
          <cell r="BA304">
            <v>5525</v>
          </cell>
          <cell r="BB304">
            <v>3723850</v>
          </cell>
          <cell r="BC304">
            <v>0</v>
          </cell>
          <cell r="BD304">
            <v>0</v>
          </cell>
          <cell r="BE304">
            <v>4720004.9001107262</v>
          </cell>
          <cell r="BF304">
            <v>0</v>
          </cell>
          <cell r="BG304">
            <v>4720004.9001107262</v>
          </cell>
          <cell r="BH304">
            <v>3760679.39</v>
          </cell>
          <cell r="BI304">
            <v>3602550</v>
          </cell>
          <cell r="BJ304">
            <v>4561875.5101107266</v>
          </cell>
          <cell r="BK304">
            <v>6768.3612909654694</v>
          </cell>
          <cell r="BL304">
            <v>6459.2257799043064</v>
          </cell>
          <cell r="BM304">
            <v>4.7859530165818551E-2</v>
          </cell>
          <cell r="BN304">
            <v>0</v>
          </cell>
          <cell r="BO304">
            <v>0</v>
          </cell>
          <cell r="BP304">
            <v>4720004.9001107262</v>
          </cell>
          <cell r="BQ304">
            <v>6948.3316173749654</v>
          </cell>
          <cell r="BR304" t="str">
            <v>Y</v>
          </cell>
          <cell r="BS304">
            <v>7002.9746292444006</v>
          </cell>
          <cell r="BT304">
            <v>4.2969011313730654E-2</v>
          </cell>
          <cell r="BU304">
            <v>0</v>
          </cell>
          <cell r="BV304">
            <v>4720004.9001107262</v>
          </cell>
          <cell r="BW304">
            <v>0</v>
          </cell>
          <cell r="BX304">
            <v>4720004.9001107262</v>
          </cell>
          <cell r="BY304">
            <v>38732.410000000003</v>
          </cell>
          <cell r="BZ304">
            <v>4681272.4901107261</v>
          </cell>
        </row>
        <row r="305">
          <cell r="C305">
            <v>9254044</v>
          </cell>
          <cell r="D305" t="str">
            <v>University Academy Long Sutton</v>
          </cell>
          <cell r="E305">
            <v>713</v>
          </cell>
          <cell r="F305">
            <v>0</v>
          </cell>
          <cell r="G305">
            <v>713</v>
          </cell>
          <cell r="H305">
            <v>0</v>
          </cell>
          <cell r="I305">
            <v>1973160</v>
          </cell>
          <cell r="J305">
            <v>1421136</v>
          </cell>
          <cell r="K305">
            <v>0</v>
          </cell>
          <cell r="L305">
            <v>101520</v>
          </cell>
          <cell r="M305">
            <v>0</v>
          </cell>
          <cell r="N305">
            <v>234415.00000000015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73920.000000000029</v>
          </cell>
          <cell r="V305">
            <v>50574.99999999992</v>
          </cell>
          <cell r="W305">
            <v>17850.000000000004</v>
          </cell>
          <cell r="X305">
            <v>62399.999999999898</v>
          </cell>
          <cell r="Y305">
            <v>2100.0000000000005</v>
          </cell>
          <cell r="Z305">
            <v>0</v>
          </cell>
          <cell r="AA305">
            <v>0</v>
          </cell>
          <cell r="AB305">
            <v>7693.1593794076152</v>
          </cell>
          <cell r="AC305">
            <v>0</v>
          </cell>
          <cell r="AD305">
            <v>0</v>
          </cell>
          <cell r="AE305">
            <v>390062.24014870939</v>
          </cell>
          <cell r="AF305">
            <v>0</v>
          </cell>
          <cell r="AG305">
            <v>0</v>
          </cell>
          <cell r="AH305">
            <v>121300</v>
          </cell>
          <cell r="AI305">
            <v>0</v>
          </cell>
          <cell r="AJ305">
            <v>0</v>
          </cell>
          <cell r="AK305">
            <v>0</v>
          </cell>
          <cell r="AL305">
            <v>15704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3394296</v>
          </cell>
          <cell r="AV305">
            <v>940535.39952811704</v>
          </cell>
          <cell r="AW305">
            <v>137004</v>
          </cell>
          <cell r="AX305">
            <v>613927.22062092519</v>
          </cell>
          <cell r="AY305">
            <v>4471835.3995281169</v>
          </cell>
          <cell r="AZ305">
            <v>4456131.3995281169</v>
          </cell>
          <cell r="BA305">
            <v>5525</v>
          </cell>
          <cell r="BB305">
            <v>3939325</v>
          </cell>
          <cell r="BC305">
            <v>0</v>
          </cell>
          <cell r="BD305">
            <v>0</v>
          </cell>
          <cell r="BE305">
            <v>4471835.3995281169</v>
          </cell>
          <cell r="BF305">
            <v>0</v>
          </cell>
          <cell r="BG305">
            <v>4471835.3995281169</v>
          </cell>
          <cell r="BH305">
            <v>3955029</v>
          </cell>
          <cell r="BI305">
            <v>3818025</v>
          </cell>
          <cell r="BJ305">
            <v>4334831.3995281169</v>
          </cell>
          <cell r="BK305">
            <v>6079.7074327182563</v>
          </cell>
          <cell r="BL305">
            <v>5831.7365726361031</v>
          </cell>
          <cell r="BM305">
            <v>4.2520929571080342E-2</v>
          </cell>
          <cell r="BN305">
            <v>0</v>
          </cell>
          <cell r="BO305">
            <v>0</v>
          </cell>
          <cell r="BP305">
            <v>4471835.3995281169</v>
          </cell>
          <cell r="BQ305">
            <v>6249.8336599272325</v>
          </cell>
          <cell r="BR305" t="str">
            <v>Y</v>
          </cell>
          <cell r="BS305">
            <v>6271.8589053690275</v>
          </cell>
          <cell r="BT305">
            <v>4.0451364897327924E-2</v>
          </cell>
          <cell r="BU305">
            <v>0</v>
          </cell>
          <cell r="BV305">
            <v>4471835.3995281169</v>
          </cell>
          <cell r="BW305">
            <v>0</v>
          </cell>
          <cell r="BX305">
            <v>4471835.3995281169</v>
          </cell>
          <cell r="BY305">
            <v>15704</v>
          </cell>
          <cell r="BZ305">
            <v>4456131.3995281169</v>
          </cell>
        </row>
        <row r="306">
          <cell r="C306">
            <v>9254048</v>
          </cell>
          <cell r="D306" t="str">
            <v>John Spendluffe Foundation Technology College</v>
          </cell>
          <cell r="E306">
            <v>630</v>
          </cell>
          <cell r="F306">
            <v>0</v>
          </cell>
          <cell r="G306">
            <v>630</v>
          </cell>
          <cell r="H306">
            <v>0</v>
          </cell>
          <cell r="I306">
            <v>1769040</v>
          </cell>
          <cell r="J306">
            <v>1226880</v>
          </cell>
          <cell r="K306">
            <v>0</v>
          </cell>
          <cell r="L306">
            <v>117969.99999999988</v>
          </cell>
          <cell r="M306">
            <v>0</v>
          </cell>
          <cell r="N306">
            <v>250849.99999999985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13203.833865814693</v>
          </cell>
          <cell r="V306">
            <v>20102.635782747595</v>
          </cell>
          <cell r="W306">
            <v>88023.881789137464</v>
          </cell>
          <cell r="X306">
            <v>50369.808306709296</v>
          </cell>
          <cell r="Y306">
            <v>88763.578274760614</v>
          </cell>
          <cell r="Z306">
            <v>73446.3258785941</v>
          </cell>
          <cell r="AA306">
            <v>0</v>
          </cell>
          <cell r="AB306">
            <v>3059.9999999999955</v>
          </cell>
          <cell r="AC306">
            <v>0</v>
          </cell>
          <cell r="AD306">
            <v>0</v>
          </cell>
          <cell r="AE306">
            <v>368189.61180163705</v>
          </cell>
          <cell r="AF306">
            <v>0</v>
          </cell>
          <cell r="AG306">
            <v>2926.0000000000105</v>
          </cell>
          <cell r="AH306">
            <v>121300</v>
          </cell>
          <cell r="AI306">
            <v>0</v>
          </cell>
          <cell r="AJ306">
            <v>0</v>
          </cell>
          <cell r="AK306">
            <v>0</v>
          </cell>
          <cell r="AL306">
            <v>23806.799999999999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2995920</v>
          </cell>
          <cell r="AV306">
            <v>1076905.6756994005</v>
          </cell>
          <cell r="AW306">
            <v>145106.79999999999</v>
          </cell>
          <cell r="AX306">
            <v>677841.14206340106</v>
          </cell>
          <cell r="AY306">
            <v>4217932.4756994005</v>
          </cell>
          <cell r="AZ306">
            <v>4194125.6756994007</v>
          </cell>
          <cell r="BA306">
            <v>5525</v>
          </cell>
          <cell r="BB306">
            <v>3480750</v>
          </cell>
          <cell r="BC306">
            <v>0</v>
          </cell>
          <cell r="BD306">
            <v>0</v>
          </cell>
          <cell r="BE306">
            <v>4217932.4756994005</v>
          </cell>
          <cell r="BF306">
            <v>0</v>
          </cell>
          <cell r="BG306">
            <v>4217932.4756994005</v>
          </cell>
          <cell r="BH306">
            <v>3504556.8</v>
          </cell>
          <cell r="BI306">
            <v>3359450</v>
          </cell>
          <cell r="BJ306">
            <v>4072825.6756994007</v>
          </cell>
          <cell r="BK306">
            <v>6464.8026598403185</v>
          </cell>
          <cell r="BL306">
            <v>6234.4818278135053</v>
          </cell>
          <cell r="BM306">
            <v>3.6943059325202803E-2</v>
          </cell>
          <cell r="BN306">
            <v>0</v>
          </cell>
          <cell r="BO306">
            <v>0</v>
          </cell>
          <cell r="BP306">
            <v>4217932.4756994005</v>
          </cell>
          <cell r="BQ306">
            <v>6657.3423423800014</v>
          </cell>
          <cell r="BR306" t="str">
            <v>Y</v>
          </cell>
          <cell r="BS306">
            <v>6695.1309138085726</v>
          </cell>
          <cell r="BT306">
            <v>3.5152505850589266E-2</v>
          </cell>
          <cell r="BU306">
            <v>0</v>
          </cell>
          <cell r="BV306">
            <v>4217932.4756994005</v>
          </cell>
          <cell r="BW306">
            <v>0</v>
          </cell>
          <cell r="BX306">
            <v>4217932.4756994005</v>
          </cell>
          <cell r="BY306">
            <v>23806.799999999999</v>
          </cell>
          <cell r="BZ306">
            <v>4194125.6756994007</v>
          </cell>
        </row>
        <row r="307">
          <cell r="C307">
            <v>9254049</v>
          </cell>
          <cell r="D307" t="str">
            <v>Caistor Yarborough Academy</v>
          </cell>
          <cell r="E307">
            <v>408</v>
          </cell>
          <cell r="F307">
            <v>0</v>
          </cell>
          <cell r="G307">
            <v>408</v>
          </cell>
          <cell r="H307">
            <v>0</v>
          </cell>
          <cell r="I307">
            <v>1138536</v>
          </cell>
          <cell r="J307">
            <v>802584</v>
          </cell>
          <cell r="K307">
            <v>0</v>
          </cell>
          <cell r="L307">
            <v>41360.000000000015</v>
          </cell>
          <cell r="M307">
            <v>0</v>
          </cell>
          <cell r="N307">
            <v>99474.999999999927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11520.000000000007</v>
          </cell>
          <cell r="V307">
            <v>7649.9999999999936</v>
          </cell>
          <cell r="W307">
            <v>1190.0000000000011</v>
          </cell>
          <cell r="X307">
            <v>7800.0000000000127</v>
          </cell>
          <cell r="Y307">
            <v>19600.000000000011</v>
          </cell>
          <cell r="Z307">
            <v>11569.999999999995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198574.3357974074</v>
          </cell>
          <cell r="AF307">
            <v>0</v>
          </cell>
          <cell r="AG307">
            <v>0</v>
          </cell>
          <cell r="AH307">
            <v>121300</v>
          </cell>
          <cell r="AI307">
            <v>51200.000000000007</v>
          </cell>
          <cell r="AJ307">
            <v>0</v>
          </cell>
          <cell r="AK307">
            <v>0</v>
          </cell>
          <cell r="AL307">
            <v>12602.71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1941120</v>
          </cell>
          <cell r="AV307">
            <v>398739.33579740732</v>
          </cell>
          <cell r="AW307">
            <v>185102.71</v>
          </cell>
          <cell r="AX307">
            <v>287864.8525407436</v>
          </cell>
          <cell r="AY307">
            <v>2524962.0457974072</v>
          </cell>
          <cell r="AZ307">
            <v>2512359.3357974072</v>
          </cell>
          <cell r="BA307">
            <v>5525</v>
          </cell>
          <cell r="BB307">
            <v>2254200</v>
          </cell>
          <cell r="BC307">
            <v>0</v>
          </cell>
          <cell r="BD307">
            <v>0</v>
          </cell>
          <cell r="BE307">
            <v>2524962.0457974072</v>
          </cell>
          <cell r="BF307">
            <v>0</v>
          </cell>
          <cell r="BG307">
            <v>2524962.0457974072</v>
          </cell>
          <cell r="BH307">
            <v>2266802.71</v>
          </cell>
          <cell r="BI307">
            <v>2081700</v>
          </cell>
          <cell r="BJ307">
            <v>2339859.3357974072</v>
          </cell>
          <cell r="BK307">
            <v>5734.9493524446252</v>
          </cell>
          <cell r="BL307">
            <v>5563.3739836683417</v>
          </cell>
          <cell r="BM307">
            <v>3.0840164490101612E-2</v>
          </cell>
          <cell r="BN307">
            <v>0</v>
          </cell>
          <cell r="BO307">
            <v>0</v>
          </cell>
          <cell r="BP307">
            <v>2524962.0457974072</v>
          </cell>
          <cell r="BQ307">
            <v>6157.7434700916847</v>
          </cell>
          <cell r="BR307" t="str">
            <v>Y</v>
          </cell>
          <cell r="BS307">
            <v>6188.632465189723</v>
          </cell>
          <cell r="BT307">
            <v>2.6570035691644733E-2</v>
          </cell>
          <cell r="BU307">
            <v>0</v>
          </cell>
          <cell r="BV307">
            <v>2524962.0457974072</v>
          </cell>
          <cell r="BW307">
            <v>0</v>
          </cell>
          <cell r="BX307">
            <v>2524962.0457974072</v>
          </cell>
          <cell r="BY307">
            <v>12602.71</v>
          </cell>
          <cell r="BZ307">
            <v>2512359.3357974072</v>
          </cell>
        </row>
        <row r="308">
          <cell r="C308">
            <v>9254050</v>
          </cell>
          <cell r="D308" t="str">
            <v>The Banovallum School</v>
          </cell>
          <cell r="E308">
            <v>608</v>
          </cell>
          <cell r="F308">
            <v>0</v>
          </cell>
          <cell r="G308">
            <v>608</v>
          </cell>
          <cell r="H308">
            <v>0</v>
          </cell>
          <cell r="I308">
            <v>1669248</v>
          </cell>
          <cell r="J308">
            <v>1226880</v>
          </cell>
          <cell r="K308">
            <v>0</v>
          </cell>
          <cell r="L308">
            <v>61099.999999999935</v>
          </cell>
          <cell r="M308">
            <v>0</v>
          </cell>
          <cell r="N308">
            <v>140995.00000000009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8000.0000000000045</v>
          </cell>
          <cell r="V308">
            <v>18274.999999999996</v>
          </cell>
          <cell r="W308">
            <v>6545.0000000000009</v>
          </cell>
          <cell r="X308">
            <v>75400.000000000189</v>
          </cell>
          <cell r="Y308">
            <v>0</v>
          </cell>
          <cell r="Z308">
            <v>889.99999999999829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327808.55998986092</v>
          </cell>
          <cell r="AF308">
            <v>0</v>
          </cell>
          <cell r="AG308">
            <v>0</v>
          </cell>
          <cell r="AH308">
            <v>121300</v>
          </cell>
          <cell r="AI308">
            <v>0</v>
          </cell>
          <cell r="AJ308">
            <v>0</v>
          </cell>
          <cell r="AK308">
            <v>0</v>
          </cell>
          <cell r="AL308">
            <v>18720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2896128</v>
          </cell>
          <cell r="AV308">
            <v>639013.55998986121</v>
          </cell>
          <cell r="AW308">
            <v>140020</v>
          </cell>
          <cell r="AX308">
            <v>458141.35279399174</v>
          </cell>
          <cell r="AY308">
            <v>3675161.5599898612</v>
          </cell>
          <cell r="AZ308">
            <v>3656441.5599898612</v>
          </cell>
          <cell r="BA308">
            <v>5525</v>
          </cell>
          <cell r="BB308">
            <v>3359200</v>
          </cell>
          <cell r="BC308">
            <v>0</v>
          </cell>
          <cell r="BD308">
            <v>0</v>
          </cell>
          <cell r="BE308">
            <v>3675161.5599898612</v>
          </cell>
          <cell r="BF308">
            <v>0</v>
          </cell>
          <cell r="BG308">
            <v>3675161.5599898607</v>
          </cell>
          <cell r="BH308">
            <v>3377920</v>
          </cell>
          <cell r="BI308">
            <v>3237900</v>
          </cell>
          <cell r="BJ308">
            <v>3535141.5599898612</v>
          </cell>
          <cell r="BK308">
            <v>5814.3775657727983</v>
          </cell>
          <cell r="BL308">
            <v>5605.6532639291463</v>
          </cell>
          <cell r="BM308">
            <v>3.7234607995955821E-2</v>
          </cell>
          <cell r="BN308">
            <v>0</v>
          </cell>
          <cell r="BO308">
            <v>0</v>
          </cell>
          <cell r="BP308">
            <v>3675161.5599898612</v>
          </cell>
          <cell r="BQ308">
            <v>6013.8841447201667</v>
          </cell>
          <cell r="BR308" t="str">
            <v>Y</v>
          </cell>
          <cell r="BS308">
            <v>6044.6736184043766</v>
          </cell>
          <cell r="BT308">
            <v>3.6621611303639723E-2</v>
          </cell>
          <cell r="BU308">
            <v>0</v>
          </cell>
          <cell r="BV308">
            <v>3675161.5599898612</v>
          </cell>
          <cell r="BW308">
            <v>0</v>
          </cell>
          <cell r="BX308">
            <v>3675161.5599898612</v>
          </cell>
          <cell r="BY308">
            <v>18720</v>
          </cell>
          <cell r="BZ308">
            <v>3656441.5599898612</v>
          </cell>
        </row>
        <row r="309">
          <cell r="C309">
            <v>9254052</v>
          </cell>
          <cell r="D309" t="str">
            <v>The Giles Academy</v>
          </cell>
          <cell r="E309">
            <v>729</v>
          </cell>
          <cell r="F309">
            <v>0</v>
          </cell>
          <cell r="G309">
            <v>729</v>
          </cell>
          <cell r="H309">
            <v>0</v>
          </cell>
          <cell r="I309">
            <v>1832544</v>
          </cell>
          <cell r="J309">
            <v>1661400</v>
          </cell>
          <cell r="K309">
            <v>0</v>
          </cell>
          <cell r="L309">
            <v>78959.999999999884</v>
          </cell>
          <cell r="M309">
            <v>0</v>
          </cell>
          <cell r="N309">
            <v>185110.00000000023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86399.999999999913</v>
          </cell>
          <cell r="V309">
            <v>43775.000000000036</v>
          </cell>
          <cell r="W309">
            <v>16660.000000000004</v>
          </cell>
          <cell r="X309">
            <v>2599.9999999999986</v>
          </cell>
          <cell r="Y309">
            <v>4200.0000000000009</v>
          </cell>
          <cell r="Z309">
            <v>10679.999999999973</v>
          </cell>
          <cell r="AA309">
            <v>0</v>
          </cell>
          <cell r="AB309">
            <v>80220.248962655605</v>
          </cell>
          <cell r="AC309">
            <v>0</v>
          </cell>
          <cell r="AD309">
            <v>0</v>
          </cell>
          <cell r="AE309">
            <v>392390.79707686644</v>
          </cell>
          <cell r="AF309">
            <v>0</v>
          </cell>
          <cell r="AG309">
            <v>0</v>
          </cell>
          <cell r="AH309">
            <v>121300</v>
          </cell>
          <cell r="AI309">
            <v>0</v>
          </cell>
          <cell r="AJ309">
            <v>0</v>
          </cell>
          <cell r="AK309">
            <v>0</v>
          </cell>
          <cell r="AL309">
            <v>34840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3493944</v>
          </cell>
          <cell r="AV309">
            <v>900996.04603952216</v>
          </cell>
          <cell r="AW309">
            <v>156140</v>
          </cell>
          <cell r="AX309">
            <v>576619.78338775109</v>
          </cell>
          <cell r="AY309">
            <v>4551080.0460395217</v>
          </cell>
          <cell r="AZ309">
            <v>4516240.0460395217</v>
          </cell>
          <cell r="BA309">
            <v>5525</v>
          </cell>
          <cell r="BB309">
            <v>4027725</v>
          </cell>
          <cell r="BC309">
            <v>0</v>
          </cell>
          <cell r="BD309">
            <v>0</v>
          </cell>
          <cell r="BE309">
            <v>4551080.0460395217</v>
          </cell>
          <cell r="BF309">
            <v>0</v>
          </cell>
          <cell r="BG309">
            <v>4551080.0460395217</v>
          </cell>
          <cell r="BH309">
            <v>4062565</v>
          </cell>
          <cell r="BI309">
            <v>3906425</v>
          </cell>
          <cell r="BJ309">
            <v>4394940.0460395217</v>
          </cell>
          <cell r="BK309">
            <v>6028.7243429897417</v>
          </cell>
          <cell r="BL309">
            <v>5729.0436597452235</v>
          </cell>
          <cell r="BM309">
            <v>5.2309024165796858E-2</v>
          </cell>
          <cell r="BN309">
            <v>0</v>
          </cell>
          <cell r="BO309">
            <v>0</v>
          </cell>
          <cell r="BP309">
            <v>4551080.0460395217</v>
          </cell>
          <cell r="BQ309">
            <v>6195.1166612339121</v>
          </cell>
          <cell r="BR309" t="str">
            <v>Y</v>
          </cell>
          <cell r="BS309">
            <v>6242.9081564328144</v>
          </cell>
          <cell r="BT309">
            <v>5.3131375612790244E-2</v>
          </cell>
          <cell r="BU309">
            <v>0</v>
          </cell>
          <cell r="BV309">
            <v>4551080.0460395217</v>
          </cell>
          <cell r="BW309">
            <v>0</v>
          </cell>
          <cell r="BX309">
            <v>4551080.0460395217</v>
          </cell>
          <cell r="BY309">
            <v>34840</v>
          </cell>
          <cell r="BZ309">
            <v>4516240.0460395217</v>
          </cell>
        </row>
        <row r="310">
          <cell r="C310">
            <v>9254053</v>
          </cell>
          <cell r="D310" t="str">
            <v>West Grantham Church of England Secondary Academy</v>
          </cell>
          <cell r="E310">
            <v>301</v>
          </cell>
          <cell r="F310">
            <v>0</v>
          </cell>
          <cell r="G310">
            <v>301</v>
          </cell>
          <cell r="H310">
            <v>0</v>
          </cell>
          <cell r="I310">
            <v>689472</v>
          </cell>
          <cell r="J310">
            <v>761688</v>
          </cell>
          <cell r="K310">
            <v>0</v>
          </cell>
          <cell r="L310">
            <v>62980.000000000044</v>
          </cell>
          <cell r="M310">
            <v>0</v>
          </cell>
          <cell r="N310">
            <v>137534.99999999991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15039.999999999965</v>
          </cell>
          <cell r="V310">
            <v>18699.999999999938</v>
          </cell>
          <cell r="W310">
            <v>16660.000000000004</v>
          </cell>
          <cell r="X310">
            <v>13649.999999999998</v>
          </cell>
          <cell r="Y310">
            <v>52500.000000000029</v>
          </cell>
          <cell r="Z310">
            <v>0</v>
          </cell>
          <cell r="AA310">
            <v>0</v>
          </cell>
          <cell r="AB310">
            <v>19889.999999999989</v>
          </cell>
          <cell r="AC310">
            <v>0</v>
          </cell>
          <cell r="AD310">
            <v>0</v>
          </cell>
          <cell r="AE310">
            <v>209352.20339008907</v>
          </cell>
          <cell r="AF310">
            <v>0</v>
          </cell>
          <cell r="AG310">
            <v>15880.199999999984</v>
          </cell>
          <cell r="AH310">
            <v>121300</v>
          </cell>
          <cell r="AI310">
            <v>0</v>
          </cell>
          <cell r="AJ310">
            <v>0</v>
          </cell>
          <cell r="AK310">
            <v>0</v>
          </cell>
          <cell r="AL310">
            <v>9942.24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1451160</v>
          </cell>
          <cell r="AV310">
            <v>562187.40339008893</v>
          </cell>
          <cell r="AW310">
            <v>131242.23999999999</v>
          </cell>
          <cell r="AX310">
            <v>322072.68823936669</v>
          </cell>
          <cell r="AY310">
            <v>2144589.6433900893</v>
          </cell>
          <cell r="AZ310">
            <v>2134647.403390089</v>
          </cell>
          <cell r="BA310">
            <v>5525</v>
          </cell>
          <cell r="BB310">
            <v>1663025</v>
          </cell>
          <cell r="BC310">
            <v>0</v>
          </cell>
          <cell r="BD310">
            <v>0</v>
          </cell>
          <cell r="BE310">
            <v>2144589.6433900893</v>
          </cell>
          <cell r="BF310">
            <v>0</v>
          </cell>
          <cell r="BG310">
            <v>2144589.6433900893</v>
          </cell>
          <cell r="BH310">
            <v>1672967.24</v>
          </cell>
          <cell r="BI310">
            <v>1541725</v>
          </cell>
          <cell r="BJ310">
            <v>2013347.4033900893</v>
          </cell>
          <cell r="BK310">
            <v>6688.8618052826887</v>
          </cell>
          <cell r="BL310">
            <v>6473.4773589506167</v>
          </cell>
          <cell r="BM310">
            <v>3.3271831256854338E-2</v>
          </cell>
          <cell r="BN310">
            <v>0</v>
          </cell>
          <cell r="BO310">
            <v>0</v>
          </cell>
          <cell r="BP310">
            <v>2144589.6433900893</v>
          </cell>
          <cell r="BQ310">
            <v>7091.8518385052794</v>
          </cell>
          <cell r="BR310" t="str">
            <v>Y</v>
          </cell>
          <cell r="BS310">
            <v>7124.8825361796989</v>
          </cell>
          <cell r="BT310">
            <v>3.5812297427481488E-2</v>
          </cell>
          <cell r="BU310">
            <v>0</v>
          </cell>
          <cell r="BV310">
            <v>2144589.6433900893</v>
          </cell>
          <cell r="BW310">
            <v>0</v>
          </cell>
          <cell r="BX310">
            <v>2144589.6433900893</v>
          </cell>
          <cell r="BY310">
            <v>9942.24</v>
          </cell>
          <cell r="BZ310">
            <v>2134647.403390089</v>
          </cell>
        </row>
        <row r="311">
          <cell r="C311">
            <v>9254067</v>
          </cell>
          <cell r="D311" t="str">
            <v>Stamford Welland Academy</v>
          </cell>
          <cell r="E311">
            <v>524</v>
          </cell>
          <cell r="F311">
            <v>0</v>
          </cell>
          <cell r="G311">
            <v>524</v>
          </cell>
          <cell r="H311">
            <v>0</v>
          </cell>
          <cell r="I311">
            <v>1378944</v>
          </cell>
          <cell r="J311">
            <v>1124640</v>
          </cell>
          <cell r="K311">
            <v>0</v>
          </cell>
          <cell r="L311">
            <v>71440.000000000102</v>
          </cell>
          <cell r="M311">
            <v>0</v>
          </cell>
          <cell r="N311">
            <v>153105.00000000012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25648.948374760981</v>
          </cell>
          <cell r="V311">
            <v>31935.946462715019</v>
          </cell>
          <cell r="W311">
            <v>0</v>
          </cell>
          <cell r="X311">
            <v>651.24282982791647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269473.27515298565</v>
          </cell>
          <cell r="AF311">
            <v>0</v>
          </cell>
          <cell r="AG311">
            <v>0</v>
          </cell>
          <cell r="AH311">
            <v>121300</v>
          </cell>
          <cell r="AI311">
            <v>20266.666666666672</v>
          </cell>
          <cell r="AJ311">
            <v>0</v>
          </cell>
          <cell r="AK311">
            <v>0</v>
          </cell>
          <cell r="AL311">
            <v>14376.1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2503584</v>
          </cell>
          <cell r="AV311">
            <v>552254.41282028984</v>
          </cell>
          <cell r="AW311">
            <v>155942.76666666669</v>
          </cell>
          <cell r="AX311">
            <v>372372.02391404548</v>
          </cell>
          <cell r="AY311">
            <v>3211781.1794869564</v>
          </cell>
          <cell r="AZ311">
            <v>3197405.0794869564</v>
          </cell>
          <cell r="BA311">
            <v>5525</v>
          </cell>
          <cell r="BB311">
            <v>2895100</v>
          </cell>
          <cell r="BC311">
            <v>0</v>
          </cell>
          <cell r="BD311">
            <v>0</v>
          </cell>
          <cell r="BE311">
            <v>3211781.1794869564</v>
          </cell>
          <cell r="BF311">
            <v>0</v>
          </cell>
          <cell r="BG311">
            <v>3211781.179486956</v>
          </cell>
          <cell r="BH311">
            <v>2909476.1</v>
          </cell>
          <cell r="BI311">
            <v>2753533.3333333335</v>
          </cell>
          <cell r="BJ311">
            <v>3055838.4128202898</v>
          </cell>
          <cell r="BK311">
            <v>5831.7526962219272</v>
          </cell>
          <cell r="BL311">
            <v>5545.5280367697596</v>
          </cell>
          <cell r="BM311">
            <v>5.161359884114694E-2</v>
          </cell>
          <cell r="BN311">
            <v>0</v>
          </cell>
          <cell r="BO311">
            <v>0</v>
          </cell>
          <cell r="BP311">
            <v>3211781.1794869564</v>
          </cell>
          <cell r="BQ311">
            <v>6101.9180906239626</v>
          </cell>
          <cell r="BR311" t="str">
            <v>Y</v>
          </cell>
          <cell r="BS311">
            <v>6129.3533959674742</v>
          </cell>
          <cell r="BT311">
            <v>4.4553343236657161E-2</v>
          </cell>
          <cell r="BU311">
            <v>0</v>
          </cell>
          <cell r="BV311">
            <v>3211781.1794869564</v>
          </cell>
          <cell r="BW311">
            <v>0</v>
          </cell>
          <cell r="BX311">
            <v>3211781.1794869564</v>
          </cell>
          <cell r="BY311">
            <v>14792.48</v>
          </cell>
          <cell r="BZ311">
            <v>3196988.6994869565</v>
          </cell>
        </row>
        <row r="312">
          <cell r="C312">
            <v>9254072</v>
          </cell>
          <cell r="D312" t="str">
            <v>Haven High Academy</v>
          </cell>
          <cell r="E312">
            <v>1427.1666666666665</v>
          </cell>
          <cell r="F312">
            <v>0</v>
          </cell>
          <cell r="G312">
            <v>1427.1666666666665</v>
          </cell>
          <cell r="H312">
            <v>0</v>
          </cell>
          <cell r="I312">
            <v>4391604</v>
          </cell>
          <cell r="J312">
            <v>2346408</v>
          </cell>
          <cell r="K312">
            <v>0</v>
          </cell>
          <cell r="L312">
            <v>171770.43156890784</v>
          </cell>
          <cell r="M312">
            <v>0</v>
          </cell>
          <cell r="N312">
            <v>391189.65009537461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100942.94706723893</v>
          </cell>
          <cell r="V312">
            <v>129726.18323795884</v>
          </cell>
          <cell r="W312">
            <v>59526.529566046687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153617.63819095466</v>
          </cell>
          <cell r="AC312">
            <v>0</v>
          </cell>
          <cell r="AD312">
            <v>0</v>
          </cell>
          <cell r="AE312">
            <v>859082.20722422213</v>
          </cell>
          <cell r="AF312">
            <v>0</v>
          </cell>
          <cell r="AG312">
            <v>24800.803438395484</v>
          </cell>
          <cell r="AH312">
            <v>121300</v>
          </cell>
          <cell r="AI312">
            <v>0</v>
          </cell>
          <cell r="AJ312">
            <v>0</v>
          </cell>
          <cell r="AK312">
            <v>164735</v>
          </cell>
          <cell r="AL312">
            <v>36816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6738012</v>
          </cell>
          <cell r="AV312">
            <v>1890656.3903890993</v>
          </cell>
          <cell r="AW312">
            <v>322851</v>
          </cell>
          <cell r="AX312">
            <v>1157433.7002068684</v>
          </cell>
          <cell r="AY312">
            <v>8951519.3903890997</v>
          </cell>
          <cell r="AZ312">
            <v>8749968.3903890997</v>
          </cell>
          <cell r="BA312">
            <v>5525</v>
          </cell>
          <cell r="BB312">
            <v>7885095.8333333321</v>
          </cell>
          <cell r="BC312">
            <v>0</v>
          </cell>
          <cell r="BD312">
            <v>0</v>
          </cell>
          <cell r="BE312">
            <v>8951519.3903890997</v>
          </cell>
          <cell r="BF312">
            <v>0</v>
          </cell>
          <cell r="BG312">
            <v>8951519.3903890997</v>
          </cell>
          <cell r="BH312">
            <v>8086646.8333333321</v>
          </cell>
          <cell r="BI312">
            <v>7928530.8333333321</v>
          </cell>
          <cell r="BJ312">
            <v>8793403.3903890997</v>
          </cell>
          <cell r="BK312">
            <v>6161.441123710686</v>
          </cell>
          <cell r="BL312">
            <v>5959.3718517428351</v>
          </cell>
          <cell r="BM312">
            <v>3.3907813943302625E-2</v>
          </cell>
          <cell r="BN312">
            <v>0</v>
          </cell>
          <cell r="BO312">
            <v>0</v>
          </cell>
          <cell r="BP312">
            <v>8951519.3903890997</v>
          </cell>
          <cell r="BQ312">
            <v>6131.0066965239521</v>
          </cell>
          <cell r="BR312" t="str">
            <v>Y</v>
          </cell>
          <cell r="BS312">
            <v>6272.2312673519336</v>
          </cell>
          <cell r="BT312">
            <v>3.1303615685889241E-2</v>
          </cell>
          <cell r="BU312">
            <v>0</v>
          </cell>
          <cell r="BV312">
            <v>8951519.3903890997</v>
          </cell>
          <cell r="BW312">
            <v>0</v>
          </cell>
          <cell r="BX312">
            <v>8951519.3903890997</v>
          </cell>
          <cell r="BY312">
            <v>36816</v>
          </cell>
          <cell r="BZ312">
            <v>8914703.3903890997</v>
          </cell>
        </row>
        <row r="313">
          <cell r="C313">
            <v>9254501</v>
          </cell>
          <cell r="D313" t="str">
            <v>Bourne Grammar School</v>
          </cell>
          <cell r="E313">
            <v>1208</v>
          </cell>
          <cell r="F313">
            <v>0</v>
          </cell>
          <cell r="G313">
            <v>1208</v>
          </cell>
          <cell r="H313">
            <v>0</v>
          </cell>
          <cell r="I313">
            <v>3279528</v>
          </cell>
          <cell r="J313">
            <v>2479320</v>
          </cell>
          <cell r="K313">
            <v>0</v>
          </cell>
          <cell r="L313">
            <v>27729.999999999996</v>
          </cell>
          <cell r="M313">
            <v>0</v>
          </cell>
          <cell r="N313">
            <v>75255.000000000029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25300.944490472255</v>
          </cell>
          <cell r="V313">
            <v>17439.436619718312</v>
          </cell>
          <cell r="W313">
            <v>12505.352112676021</v>
          </cell>
          <cell r="X313">
            <v>650.53852526926255</v>
          </cell>
          <cell r="Y313">
            <v>5604.639602319804</v>
          </cell>
          <cell r="Z313">
            <v>0</v>
          </cell>
          <cell r="AA313">
            <v>0</v>
          </cell>
          <cell r="AB313">
            <v>1530.0000000000002</v>
          </cell>
          <cell r="AC313">
            <v>0</v>
          </cell>
          <cell r="AD313">
            <v>0</v>
          </cell>
          <cell r="AE313">
            <v>38353.497267384279</v>
          </cell>
          <cell r="AF313">
            <v>0</v>
          </cell>
          <cell r="AG313">
            <v>0</v>
          </cell>
          <cell r="AH313">
            <v>121300</v>
          </cell>
          <cell r="AI313">
            <v>0</v>
          </cell>
          <cell r="AJ313">
            <v>0</v>
          </cell>
          <cell r="AK313">
            <v>0</v>
          </cell>
          <cell r="AL313">
            <v>40300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5758848</v>
          </cell>
          <cell r="AV313">
            <v>204369.40861783994</v>
          </cell>
          <cell r="AW313">
            <v>161600</v>
          </cell>
          <cell r="AX313">
            <v>374771.4995822857</v>
          </cell>
          <cell r="AY313">
            <v>6124817.4086178401</v>
          </cell>
          <cell r="AZ313">
            <v>6084517.4086178401</v>
          </cell>
          <cell r="BA313">
            <v>5525</v>
          </cell>
          <cell r="BB313">
            <v>6674200</v>
          </cell>
          <cell r="BC313">
            <v>0</v>
          </cell>
          <cell r="BD313">
            <v>589682.59138215985</v>
          </cell>
          <cell r="BE313">
            <v>6714500</v>
          </cell>
          <cell r="BF313">
            <v>0</v>
          </cell>
          <cell r="BG313">
            <v>6714500</v>
          </cell>
          <cell r="BH313">
            <v>6714500</v>
          </cell>
          <cell r="BI313">
            <v>6552900</v>
          </cell>
          <cell r="BJ313">
            <v>6552900</v>
          </cell>
          <cell r="BK313">
            <v>5424.5860927152316</v>
          </cell>
          <cell r="BL313">
            <v>5313.5785953177256</v>
          </cell>
          <cell r="BM313">
            <v>2.0891287369932728E-2</v>
          </cell>
          <cell r="BN313">
            <v>0</v>
          </cell>
          <cell r="BO313">
            <v>0</v>
          </cell>
          <cell r="BP313">
            <v>6714500</v>
          </cell>
          <cell r="BQ313">
            <v>5525</v>
          </cell>
          <cell r="BR313" t="str">
            <v>Y</v>
          </cell>
          <cell r="BS313">
            <v>5558.3609271523183</v>
          </cell>
          <cell r="BT313">
            <v>2.0126885768459335E-2</v>
          </cell>
          <cell r="BU313">
            <v>0</v>
          </cell>
          <cell r="BV313">
            <v>6714500</v>
          </cell>
          <cell r="BW313">
            <v>0</v>
          </cell>
          <cell r="BX313">
            <v>6714500</v>
          </cell>
          <cell r="BY313">
            <v>40300</v>
          </cell>
          <cell r="BZ313">
            <v>6674200</v>
          </cell>
        </row>
        <row r="314">
          <cell r="C314">
            <v>9254507</v>
          </cell>
          <cell r="D314" t="str">
            <v>The Thomas Cowley High School</v>
          </cell>
          <cell r="E314">
            <v>615</v>
          </cell>
          <cell r="F314">
            <v>0</v>
          </cell>
          <cell r="G314">
            <v>615</v>
          </cell>
          <cell r="H314">
            <v>0</v>
          </cell>
          <cell r="I314">
            <v>1719144</v>
          </cell>
          <cell r="J314">
            <v>1206432</v>
          </cell>
          <cell r="K314">
            <v>0</v>
          </cell>
          <cell r="L314">
            <v>75199.999999999927</v>
          </cell>
          <cell r="M314">
            <v>0</v>
          </cell>
          <cell r="N314">
            <v>166080.00000000026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49599.999999999956</v>
          </cell>
          <cell r="V314">
            <v>4249.9999999999964</v>
          </cell>
          <cell r="W314">
            <v>6544.9999999999936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6120.0000000000027</v>
          </cell>
          <cell r="AC314">
            <v>0</v>
          </cell>
          <cell r="AD314">
            <v>0</v>
          </cell>
          <cell r="AE314">
            <v>326962.61195894436</v>
          </cell>
          <cell r="AF314">
            <v>0</v>
          </cell>
          <cell r="AG314">
            <v>9443.0000000000273</v>
          </cell>
          <cell r="AH314">
            <v>121300</v>
          </cell>
          <cell r="AI314">
            <v>0</v>
          </cell>
          <cell r="AJ314">
            <v>0</v>
          </cell>
          <cell r="AK314">
            <v>0</v>
          </cell>
          <cell r="AL314">
            <v>15313.6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2925576</v>
          </cell>
          <cell r="AV314">
            <v>644200.61195894447</v>
          </cell>
          <cell r="AW314">
            <v>136613.6</v>
          </cell>
          <cell r="AX314">
            <v>431776.74271247041</v>
          </cell>
          <cell r="AY314">
            <v>3706390.2119589443</v>
          </cell>
          <cell r="AZ314">
            <v>3691076.6119589442</v>
          </cell>
          <cell r="BA314">
            <v>5525</v>
          </cell>
          <cell r="BB314">
            <v>3397875</v>
          </cell>
          <cell r="BC314">
            <v>0</v>
          </cell>
          <cell r="BD314">
            <v>0</v>
          </cell>
          <cell r="BE314">
            <v>3706390.2119589443</v>
          </cell>
          <cell r="BF314">
            <v>0</v>
          </cell>
          <cell r="BG314">
            <v>3706390.2119589448</v>
          </cell>
          <cell r="BH314">
            <v>3413188.6</v>
          </cell>
          <cell r="BI314">
            <v>3276575</v>
          </cell>
          <cell r="BJ314">
            <v>3569776.6119589442</v>
          </cell>
          <cell r="BK314">
            <v>5804.5148161934048</v>
          </cell>
          <cell r="BL314">
            <v>5614.2548644151566</v>
          </cell>
          <cell r="BM314">
            <v>3.3888727243961317E-2</v>
          </cell>
          <cell r="BN314">
            <v>0</v>
          </cell>
          <cell r="BO314">
            <v>0</v>
          </cell>
          <cell r="BP314">
            <v>3706390.2119589443</v>
          </cell>
          <cell r="BQ314">
            <v>6001.7505885511291</v>
          </cell>
          <cell r="BR314" t="str">
            <v>Y</v>
          </cell>
          <cell r="BS314">
            <v>6026.6507511527552</v>
          </cell>
          <cell r="BT314">
            <v>3.2089181857994253E-2</v>
          </cell>
          <cell r="BU314">
            <v>0</v>
          </cell>
          <cell r="BV314">
            <v>3706390.2119589443</v>
          </cell>
          <cell r="BW314">
            <v>0</v>
          </cell>
          <cell r="BX314">
            <v>3706390.2119589443</v>
          </cell>
          <cell r="BY314">
            <v>15286.16</v>
          </cell>
          <cell r="BZ314">
            <v>3691104.0519589442</v>
          </cell>
        </row>
        <row r="315">
          <cell r="C315">
            <v>9254514</v>
          </cell>
          <cell r="D315" t="str">
            <v>De Aston School</v>
          </cell>
          <cell r="E315">
            <v>861</v>
          </cell>
          <cell r="F315">
            <v>0</v>
          </cell>
          <cell r="G315">
            <v>861</v>
          </cell>
          <cell r="H315">
            <v>0</v>
          </cell>
          <cell r="I315">
            <v>2444904</v>
          </cell>
          <cell r="J315">
            <v>1646064</v>
          </cell>
          <cell r="K315">
            <v>0</v>
          </cell>
          <cell r="L315">
            <v>100110.00000000019</v>
          </cell>
          <cell r="M315">
            <v>0</v>
          </cell>
          <cell r="N315">
            <v>218845.0000000002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14079.999999999998</v>
          </cell>
          <cell r="V315">
            <v>105825</v>
          </cell>
          <cell r="W315">
            <v>0</v>
          </cell>
          <cell r="X315">
            <v>35100</v>
          </cell>
          <cell r="Y315">
            <v>16799.999999999993</v>
          </cell>
          <cell r="Z315">
            <v>12459.999999999987</v>
          </cell>
          <cell r="AA315">
            <v>0</v>
          </cell>
          <cell r="AB315">
            <v>7694.6845794392484</v>
          </cell>
          <cell r="AC315">
            <v>0</v>
          </cell>
          <cell r="AD315">
            <v>0</v>
          </cell>
          <cell r="AE315">
            <v>408994.39079859405</v>
          </cell>
          <cell r="AF315">
            <v>0</v>
          </cell>
          <cell r="AG315">
            <v>0</v>
          </cell>
          <cell r="AH315">
            <v>121300</v>
          </cell>
          <cell r="AI315">
            <v>0</v>
          </cell>
          <cell r="AJ315">
            <v>0</v>
          </cell>
          <cell r="AK315">
            <v>0</v>
          </cell>
          <cell r="AL315">
            <v>33800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4090968</v>
          </cell>
          <cell r="AV315">
            <v>919909.07537803368</v>
          </cell>
          <cell r="AW315">
            <v>155100</v>
          </cell>
          <cell r="AX315">
            <v>640095.14215844695</v>
          </cell>
          <cell r="AY315">
            <v>5165977.0753780333</v>
          </cell>
          <cell r="AZ315">
            <v>5132177.0753780333</v>
          </cell>
          <cell r="BA315">
            <v>5525</v>
          </cell>
          <cell r="BB315">
            <v>4757025</v>
          </cell>
          <cell r="BC315">
            <v>0</v>
          </cell>
          <cell r="BD315">
            <v>0</v>
          </cell>
          <cell r="BE315">
            <v>5165977.0753780333</v>
          </cell>
          <cell r="BF315">
            <v>0</v>
          </cell>
          <cell r="BG315">
            <v>5165977.0753780333</v>
          </cell>
          <cell r="BH315">
            <v>4790825</v>
          </cell>
          <cell r="BI315">
            <v>4635725</v>
          </cell>
          <cell r="BJ315">
            <v>5010877.0753780333</v>
          </cell>
          <cell r="BK315">
            <v>5819.8340016005031</v>
          </cell>
          <cell r="BL315">
            <v>5645.2569722289891</v>
          </cell>
          <cell r="BM315">
            <v>3.092454962286395E-2</v>
          </cell>
          <cell r="BN315">
            <v>0</v>
          </cell>
          <cell r="BO315">
            <v>0</v>
          </cell>
          <cell r="BP315">
            <v>5165977.0753780333</v>
          </cell>
          <cell r="BQ315">
            <v>5960.7166961417342</v>
          </cell>
          <cell r="BR315" t="str">
            <v>Y</v>
          </cell>
          <cell r="BS315">
            <v>5999.9733744228033</v>
          </cell>
          <cell r="BT315">
            <v>2.8418843266755367E-2</v>
          </cell>
          <cell r="BU315">
            <v>0</v>
          </cell>
          <cell r="BV315">
            <v>5165977.0753780333</v>
          </cell>
          <cell r="BW315">
            <v>0</v>
          </cell>
          <cell r="BX315">
            <v>5165977.0753780333</v>
          </cell>
          <cell r="BY315">
            <v>33800</v>
          </cell>
          <cell r="BZ315">
            <v>5132177.0753780333</v>
          </cell>
        </row>
        <row r="316">
          <cell r="C316">
            <v>9254516</v>
          </cell>
          <cell r="D316" t="str">
            <v>William Lovell Church of England Academy</v>
          </cell>
          <cell r="E316">
            <v>292</v>
          </cell>
          <cell r="F316">
            <v>0</v>
          </cell>
          <cell r="G316">
            <v>292</v>
          </cell>
          <cell r="H316">
            <v>0</v>
          </cell>
          <cell r="I316">
            <v>830088</v>
          </cell>
          <cell r="J316">
            <v>557208</v>
          </cell>
          <cell r="K316">
            <v>0</v>
          </cell>
          <cell r="L316">
            <v>53580.000000000051</v>
          </cell>
          <cell r="M316">
            <v>0</v>
          </cell>
          <cell r="N316">
            <v>114180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30719.999999999978</v>
          </cell>
          <cell r="V316">
            <v>11474.999999999996</v>
          </cell>
          <cell r="W316">
            <v>11304.999999999995</v>
          </cell>
          <cell r="X316">
            <v>2600</v>
          </cell>
          <cell r="Y316">
            <v>0</v>
          </cell>
          <cell r="Z316">
            <v>3560</v>
          </cell>
          <cell r="AA316">
            <v>0</v>
          </cell>
          <cell r="AB316">
            <v>1530.000000000002</v>
          </cell>
          <cell r="AC316">
            <v>0</v>
          </cell>
          <cell r="AD316">
            <v>0</v>
          </cell>
          <cell r="AE316">
            <v>174157.09211705218</v>
          </cell>
          <cell r="AF316">
            <v>0</v>
          </cell>
          <cell r="AG316">
            <v>24578.400000000111</v>
          </cell>
          <cell r="AH316">
            <v>121300</v>
          </cell>
          <cell r="AI316">
            <v>80000</v>
          </cell>
          <cell r="AJ316">
            <v>0</v>
          </cell>
          <cell r="AK316">
            <v>0</v>
          </cell>
          <cell r="AL316">
            <v>13416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1387296</v>
          </cell>
          <cell r="AV316">
            <v>427685.49211705232</v>
          </cell>
          <cell r="AW316">
            <v>214716</v>
          </cell>
          <cell r="AX316">
            <v>251475.82259496514</v>
          </cell>
          <cell r="AY316">
            <v>2029697.4921170524</v>
          </cell>
          <cell r="AZ316">
            <v>2016281.4921170524</v>
          </cell>
          <cell r="BA316">
            <v>5525</v>
          </cell>
          <cell r="BB316">
            <v>1613300</v>
          </cell>
          <cell r="BC316">
            <v>0</v>
          </cell>
          <cell r="BD316">
            <v>0</v>
          </cell>
          <cell r="BE316">
            <v>2029697.4921170524</v>
          </cell>
          <cell r="BF316">
            <v>0</v>
          </cell>
          <cell r="BG316">
            <v>2029697.4921170522</v>
          </cell>
          <cell r="BH316">
            <v>1626716</v>
          </cell>
          <cell r="BI316">
            <v>1412000</v>
          </cell>
          <cell r="BJ316">
            <v>1814981.4921170524</v>
          </cell>
          <cell r="BK316">
            <v>6215.6900414967549</v>
          </cell>
          <cell r="BL316">
            <v>5877.9679352313169</v>
          </cell>
          <cell r="BM316">
            <v>5.7455588391559939E-2</v>
          </cell>
          <cell r="BN316">
            <v>0</v>
          </cell>
          <cell r="BO316">
            <v>0</v>
          </cell>
          <cell r="BP316">
            <v>2029697.4921170524</v>
          </cell>
          <cell r="BQ316">
            <v>6905.0736031405904</v>
          </cell>
          <cell r="BR316" t="str">
            <v>Y</v>
          </cell>
          <cell r="BS316">
            <v>6951.0188086200424</v>
          </cell>
          <cell r="BT316">
            <v>4.6512073025519296E-2</v>
          </cell>
          <cell r="BU316">
            <v>0</v>
          </cell>
          <cell r="BV316">
            <v>2029697.4921170524</v>
          </cell>
          <cell r="BW316">
            <v>0</v>
          </cell>
          <cell r="BX316">
            <v>2029697.4921170524</v>
          </cell>
          <cell r="BY316">
            <v>13416</v>
          </cell>
          <cell r="BZ316">
            <v>2016281.4921170524</v>
          </cell>
        </row>
        <row r="317">
          <cell r="C317">
            <v>9254603</v>
          </cell>
          <cell r="D317" t="str">
            <v>Spalding Grammar School</v>
          </cell>
          <cell r="E317">
            <v>694</v>
          </cell>
          <cell r="F317">
            <v>0</v>
          </cell>
          <cell r="G317">
            <v>694</v>
          </cell>
          <cell r="H317">
            <v>0</v>
          </cell>
          <cell r="I317">
            <v>2023056</v>
          </cell>
          <cell r="J317">
            <v>1267776</v>
          </cell>
          <cell r="K317">
            <v>0</v>
          </cell>
          <cell r="L317">
            <v>15980.000000000004</v>
          </cell>
          <cell r="M317">
            <v>0</v>
          </cell>
          <cell r="N317">
            <v>50170.000000000007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36532.640692640809</v>
          </cell>
          <cell r="V317">
            <v>20429.437229437244</v>
          </cell>
          <cell r="W317">
            <v>9533.7373737373764</v>
          </cell>
          <cell r="X317">
            <v>3254.6897546897571</v>
          </cell>
          <cell r="Y317">
            <v>701.01010101009956</v>
          </cell>
          <cell r="Z317">
            <v>0</v>
          </cell>
          <cell r="AA317">
            <v>0</v>
          </cell>
          <cell r="AB317">
            <v>4590.0000000000036</v>
          </cell>
          <cell r="AC317">
            <v>0</v>
          </cell>
          <cell r="AD317">
            <v>0</v>
          </cell>
          <cell r="AE317">
            <v>57144.213568892133</v>
          </cell>
          <cell r="AF317">
            <v>0</v>
          </cell>
          <cell r="AG317">
            <v>0</v>
          </cell>
          <cell r="AH317">
            <v>121300</v>
          </cell>
          <cell r="AI317">
            <v>0</v>
          </cell>
          <cell r="AJ317">
            <v>0</v>
          </cell>
          <cell r="AK317">
            <v>0</v>
          </cell>
          <cell r="AL317">
            <v>27404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3290832</v>
          </cell>
          <cell r="AV317">
            <v>198335.72872040741</v>
          </cell>
          <cell r="AW317">
            <v>148704</v>
          </cell>
          <cell r="AX317">
            <v>264207.42432839231</v>
          </cell>
          <cell r="AY317">
            <v>3637871.7287204075</v>
          </cell>
          <cell r="AZ317">
            <v>3610467.7287204075</v>
          </cell>
          <cell r="BA317">
            <v>5525</v>
          </cell>
          <cell r="BB317">
            <v>3834350</v>
          </cell>
          <cell r="BC317">
            <v>0</v>
          </cell>
          <cell r="BD317">
            <v>223882.27127959253</v>
          </cell>
          <cell r="BE317">
            <v>3861754</v>
          </cell>
          <cell r="BF317">
            <v>0</v>
          </cell>
          <cell r="BG317">
            <v>3861754</v>
          </cell>
          <cell r="BH317">
            <v>3861754</v>
          </cell>
          <cell r="BI317">
            <v>3713050</v>
          </cell>
          <cell r="BJ317">
            <v>3713050</v>
          </cell>
          <cell r="BK317">
            <v>5350.2161383285302</v>
          </cell>
          <cell r="BL317">
            <v>5230.6534954407298</v>
          </cell>
          <cell r="BM317">
            <v>2.2858069836210047E-2</v>
          </cell>
          <cell r="BN317">
            <v>0</v>
          </cell>
          <cell r="BO317">
            <v>0</v>
          </cell>
          <cell r="BP317">
            <v>3861754</v>
          </cell>
          <cell r="BQ317">
            <v>5525</v>
          </cell>
          <cell r="BR317" t="str">
            <v>Y</v>
          </cell>
          <cell r="BS317">
            <v>5564.4870317002878</v>
          </cell>
          <cell r="BT317">
            <v>1.97629802802608E-2</v>
          </cell>
          <cell r="BU317">
            <v>0</v>
          </cell>
          <cell r="BV317">
            <v>3861754</v>
          </cell>
          <cell r="BW317">
            <v>0</v>
          </cell>
          <cell r="BX317">
            <v>3861754</v>
          </cell>
          <cell r="BY317">
            <v>27404</v>
          </cell>
          <cell r="BZ317">
            <v>3834350</v>
          </cell>
        </row>
        <row r="318">
          <cell r="C318">
            <v>9255400</v>
          </cell>
          <cell r="D318" t="str">
            <v>Skegness Grammar School</v>
          </cell>
          <cell r="E318">
            <v>501</v>
          </cell>
          <cell r="F318">
            <v>0</v>
          </cell>
          <cell r="G318">
            <v>501</v>
          </cell>
          <cell r="H318">
            <v>0</v>
          </cell>
          <cell r="I318">
            <v>1555848</v>
          </cell>
          <cell r="J318">
            <v>807696</v>
          </cell>
          <cell r="K318">
            <v>0</v>
          </cell>
          <cell r="L318">
            <v>36659.999999999993</v>
          </cell>
          <cell r="M318">
            <v>0</v>
          </cell>
          <cell r="N318">
            <v>83905.000000000087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42088.016032064057</v>
          </cell>
          <cell r="V318">
            <v>38403.306613226501</v>
          </cell>
          <cell r="W318">
            <v>14934.619238476953</v>
          </cell>
          <cell r="X318">
            <v>28714.629258517023</v>
          </cell>
          <cell r="Y318">
            <v>44979.559118236444</v>
          </cell>
          <cell r="Z318">
            <v>50933.326653306765</v>
          </cell>
          <cell r="AA318">
            <v>0</v>
          </cell>
          <cell r="AB318">
            <v>4608.3967935871724</v>
          </cell>
          <cell r="AC318">
            <v>0</v>
          </cell>
          <cell r="AD318">
            <v>0</v>
          </cell>
          <cell r="AE318">
            <v>64258.386283104774</v>
          </cell>
          <cell r="AF318">
            <v>0</v>
          </cell>
          <cell r="AG318">
            <v>1250.1999999999859</v>
          </cell>
          <cell r="AH318">
            <v>121300</v>
          </cell>
          <cell r="AI318">
            <v>0</v>
          </cell>
          <cell r="AJ318">
            <v>0</v>
          </cell>
          <cell r="AK318">
            <v>0</v>
          </cell>
          <cell r="AL318">
            <v>28528.959999999999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2363544</v>
          </cell>
          <cell r="AV318">
            <v>410735.43999051984</v>
          </cell>
          <cell r="AW318">
            <v>149828.96</v>
          </cell>
          <cell r="AX318">
            <v>339363.8473911339</v>
          </cell>
          <cell r="AY318">
            <v>2924108.39999052</v>
          </cell>
          <cell r="AZ318">
            <v>2895579.43999052</v>
          </cell>
          <cell r="BA318">
            <v>5525</v>
          </cell>
          <cell r="BB318">
            <v>2768025</v>
          </cell>
          <cell r="BC318">
            <v>0</v>
          </cell>
          <cell r="BD318">
            <v>0</v>
          </cell>
          <cell r="BE318">
            <v>2924108.39999052</v>
          </cell>
          <cell r="BF318">
            <v>0</v>
          </cell>
          <cell r="BG318">
            <v>2924108.3999905195</v>
          </cell>
          <cell r="BH318">
            <v>2796553.96</v>
          </cell>
          <cell r="BI318">
            <v>2646725</v>
          </cell>
          <cell r="BJ318">
            <v>2774279.43999052</v>
          </cell>
          <cell r="BK318">
            <v>5537.4839121567265</v>
          </cell>
          <cell r="BL318">
            <v>5343.434041596639</v>
          </cell>
          <cell r="BM318">
            <v>3.6315573290412455E-2</v>
          </cell>
          <cell r="BN318">
            <v>0</v>
          </cell>
          <cell r="BO318">
            <v>0</v>
          </cell>
          <cell r="BP318">
            <v>2924108.39999052</v>
          </cell>
          <cell r="BQ318">
            <v>5779.5996806198</v>
          </cell>
          <cell r="BR318" t="str">
            <v>Y</v>
          </cell>
          <cell r="BS318">
            <v>5836.5437125559283</v>
          </cell>
          <cell r="BT318">
            <v>3.1519374391220989E-2</v>
          </cell>
          <cell r="BU318">
            <v>0</v>
          </cell>
          <cell r="BV318">
            <v>2924108.39999052</v>
          </cell>
          <cell r="BW318">
            <v>0</v>
          </cell>
          <cell r="BX318">
            <v>2924108.39999052</v>
          </cell>
          <cell r="BY318">
            <v>28528.959999999999</v>
          </cell>
          <cell r="BZ318">
            <v>2895579.43999052</v>
          </cell>
        </row>
        <row r="319">
          <cell r="C319">
            <v>9255401</v>
          </cell>
          <cell r="D319" t="str">
            <v>Queen Elizabeth's Grammar Alford - A Selective Academy</v>
          </cell>
          <cell r="E319">
            <v>427</v>
          </cell>
          <cell r="F319">
            <v>0</v>
          </cell>
          <cell r="G319">
            <v>427</v>
          </cell>
          <cell r="H319">
            <v>0</v>
          </cell>
          <cell r="I319">
            <v>1165752</v>
          </cell>
          <cell r="J319">
            <v>869040</v>
          </cell>
          <cell r="K319">
            <v>0</v>
          </cell>
          <cell r="L319">
            <v>26320.000000000091</v>
          </cell>
          <cell r="M319">
            <v>0</v>
          </cell>
          <cell r="N319">
            <v>59685.000000000022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14113.051643192512</v>
          </cell>
          <cell r="V319">
            <v>14483.920187793436</v>
          </cell>
          <cell r="W319">
            <v>50097.323943661897</v>
          </cell>
          <cell r="X319">
            <v>24757.981220657275</v>
          </cell>
          <cell r="Y319">
            <v>25960.798122065728</v>
          </cell>
          <cell r="Z319">
            <v>14273.427230046951</v>
          </cell>
          <cell r="AA319">
            <v>0</v>
          </cell>
          <cell r="AB319">
            <v>7650</v>
          </cell>
          <cell r="AC319">
            <v>0</v>
          </cell>
          <cell r="AD319">
            <v>0</v>
          </cell>
          <cell r="AE319">
            <v>38781.029372842095</v>
          </cell>
          <cell r="AF319">
            <v>0</v>
          </cell>
          <cell r="AG319">
            <v>0</v>
          </cell>
          <cell r="AH319">
            <v>121300</v>
          </cell>
          <cell r="AI319">
            <v>0</v>
          </cell>
          <cell r="AJ319">
            <v>0</v>
          </cell>
          <cell r="AK319">
            <v>0</v>
          </cell>
          <cell r="AL319">
            <v>21545.599999999999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2034792</v>
          </cell>
          <cell r="AV319">
            <v>276122.53172025998</v>
          </cell>
          <cell r="AW319">
            <v>142845.6</v>
          </cell>
          <cell r="AX319">
            <v>247479.17716642134</v>
          </cell>
          <cell r="AY319">
            <v>2453760.1317202603</v>
          </cell>
          <cell r="AZ319">
            <v>2432214.5317202602</v>
          </cell>
          <cell r="BA319">
            <v>5525</v>
          </cell>
          <cell r="BB319">
            <v>2359175</v>
          </cell>
          <cell r="BC319">
            <v>0</v>
          </cell>
          <cell r="BD319">
            <v>0</v>
          </cell>
          <cell r="BE319">
            <v>2453760.1317202603</v>
          </cell>
          <cell r="BF319">
            <v>0</v>
          </cell>
          <cell r="BG319">
            <v>2453760.1317202598</v>
          </cell>
          <cell r="BH319">
            <v>2380720.6</v>
          </cell>
          <cell r="BI319">
            <v>2237875</v>
          </cell>
          <cell r="BJ319">
            <v>2310914.5317202602</v>
          </cell>
          <cell r="BK319">
            <v>5411.9778260427638</v>
          </cell>
          <cell r="BL319">
            <v>5206.6186406103288</v>
          </cell>
          <cell r="BM319">
            <v>3.9441948720938473E-2</v>
          </cell>
          <cell r="BN319">
            <v>0</v>
          </cell>
          <cell r="BO319">
            <v>0</v>
          </cell>
          <cell r="BP319">
            <v>2453760.1317202603</v>
          </cell>
          <cell r="BQ319">
            <v>5696.0527674947543</v>
          </cell>
          <cell r="BR319" t="str">
            <v>Y</v>
          </cell>
          <cell r="BS319">
            <v>5746.5108471200474</v>
          </cell>
          <cell r="BT319">
            <v>3.6913789976126266E-2</v>
          </cell>
          <cell r="BU319">
            <v>0</v>
          </cell>
          <cell r="BV319">
            <v>2453760.1317202603</v>
          </cell>
          <cell r="BW319">
            <v>0</v>
          </cell>
          <cell r="BX319">
            <v>2453760.1317202603</v>
          </cell>
          <cell r="BY319">
            <v>21545.599999999999</v>
          </cell>
          <cell r="BZ319">
            <v>2432214.5317202602</v>
          </cell>
        </row>
        <row r="320">
          <cell r="C320">
            <v>9255402</v>
          </cell>
          <cell r="D320" t="str">
            <v>The King's School, Grantham</v>
          </cell>
          <cell r="E320">
            <v>891</v>
          </cell>
          <cell r="F320">
            <v>0</v>
          </cell>
          <cell r="G320">
            <v>891</v>
          </cell>
          <cell r="H320">
            <v>0</v>
          </cell>
          <cell r="I320">
            <v>2399544</v>
          </cell>
          <cell r="J320">
            <v>1850544</v>
          </cell>
          <cell r="K320">
            <v>0</v>
          </cell>
          <cell r="L320">
            <v>26790.000000000015</v>
          </cell>
          <cell r="M320">
            <v>0</v>
          </cell>
          <cell r="N320">
            <v>57090.000000000015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16959.999999999996</v>
          </cell>
          <cell r="V320">
            <v>11049.999999999995</v>
          </cell>
          <cell r="W320">
            <v>9519.9999999999891</v>
          </cell>
          <cell r="X320">
            <v>3899.9999999999977</v>
          </cell>
          <cell r="Y320">
            <v>17499.999999999985</v>
          </cell>
          <cell r="Z320">
            <v>0</v>
          </cell>
          <cell r="AA320">
            <v>0</v>
          </cell>
          <cell r="AB320">
            <v>7649.9999999999936</v>
          </cell>
          <cell r="AC320">
            <v>0</v>
          </cell>
          <cell r="AD320">
            <v>0</v>
          </cell>
          <cell r="AE320">
            <v>44873.479386368512</v>
          </cell>
          <cell r="AF320">
            <v>0</v>
          </cell>
          <cell r="AG320">
            <v>0</v>
          </cell>
          <cell r="AH320">
            <v>121300</v>
          </cell>
          <cell r="AI320">
            <v>0</v>
          </cell>
          <cell r="AJ320">
            <v>0</v>
          </cell>
          <cell r="AK320">
            <v>0</v>
          </cell>
          <cell r="AL320">
            <v>39052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4250088</v>
          </cell>
          <cell r="AV320">
            <v>195333.4793863685</v>
          </cell>
          <cell r="AW320">
            <v>160352</v>
          </cell>
          <cell r="AX320">
            <v>299198.47983956191</v>
          </cell>
          <cell r="AY320">
            <v>4605773.4793863688</v>
          </cell>
          <cell r="AZ320">
            <v>4566721.4793863688</v>
          </cell>
          <cell r="BA320">
            <v>5525</v>
          </cell>
          <cell r="BB320">
            <v>4922775</v>
          </cell>
          <cell r="BC320">
            <v>0</v>
          </cell>
          <cell r="BD320">
            <v>356053.52061363123</v>
          </cell>
          <cell r="BE320">
            <v>4961827</v>
          </cell>
          <cell r="BF320">
            <v>0</v>
          </cell>
          <cell r="BG320">
            <v>4961827</v>
          </cell>
          <cell r="BH320">
            <v>4961827</v>
          </cell>
          <cell r="BI320">
            <v>4801475</v>
          </cell>
          <cell r="BJ320">
            <v>4801475</v>
          </cell>
          <cell r="BK320">
            <v>5388.8608305274975</v>
          </cell>
          <cell r="BL320">
            <v>5283.152173913043</v>
          </cell>
          <cell r="BM320">
            <v>2.0008633697211824E-2</v>
          </cell>
          <cell r="BN320">
            <v>0</v>
          </cell>
          <cell r="BO320">
            <v>0</v>
          </cell>
          <cell r="BP320">
            <v>4961827</v>
          </cell>
          <cell r="BQ320">
            <v>5525</v>
          </cell>
          <cell r="BR320" t="str">
            <v>Y</v>
          </cell>
          <cell r="BS320">
            <v>5568.8294051627381</v>
          </cell>
          <cell r="BT320">
            <v>2.0409096454091724E-2</v>
          </cell>
          <cell r="BU320">
            <v>0</v>
          </cell>
          <cell r="BV320">
            <v>4961827</v>
          </cell>
          <cell r="BW320">
            <v>0</v>
          </cell>
          <cell r="BX320">
            <v>4961827</v>
          </cell>
          <cell r="BY320">
            <v>39052</v>
          </cell>
          <cell r="BZ320">
            <v>4922775</v>
          </cell>
        </row>
        <row r="321">
          <cell r="C321">
            <v>9255403</v>
          </cell>
          <cell r="D321" t="str">
            <v>Carre's Grammar School</v>
          </cell>
          <cell r="E321">
            <v>532</v>
          </cell>
          <cell r="F321">
            <v>0</v>
          </cell>
          <cell r="G321">
            <v>532</v>
          </cell>
          <cell r="H321">
            <v>0</v>
          </cell>
          <cell r="I321">
            <v>1410696</v>
          </cell>
          <cell r="J321">
            <v>1129752</v>
          </cell>
          <cell r="K321">
            <v>0</v>
          </cell>
          <cell r="L321">
            <v>11279.999999999996</v>
          </cell>
          <cell r="M321">
            <v>0</v>
          </cell>
          <cell r="N321">
            <v>25084.999999999989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14719.999999999996</v>
          </cell>
          <cell r="V321">
            <v>4249.9999999999982</v>
          </cell>
          <cell r="W321">
            <v>6544.9999999999982</v>
          </cell>
          <cell r="X321">
            <v>5849.9999999999973</v>
          </cell>
          <cell r="Y321">
            <v>699.99999999999966</v>
          </cell>
          <cell r="Z321">
            <v>0</v>
          </cell>
          <cell r="AA321">
            <v>0</v>
          </cell>
          <cell r="AB321">
            <v>3059.9999999999986</v>
          </cell>
          <cell r="AC321">
            <v>0</v>
          </cell>
          <cell r="AD321">
            <v>0</v>
          </cell>
          <cell r="AE321">
            <v>33817.402185596366</v>
          </cell>
          <cell r="AF321">
            <v>0</v>
          </cell>
          <cell r="AG321">
            <v>0</v>
          </cell>
          <cell r="AH321">
            <v>121300</v>
          </cell>
          <cell r="AI321">
            <v>0</v>
          </cell>
          <cell r="AJ321">
            <v>0</v>
          </cell>
          <cell r="AK321">
            <v>0</v>
          </cell>
          <cell r="AL321">
            <v>27916.219999999998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2540448</v>
          </cell>
          <cell r="AV321">
            <v>105307.40218559635</v>
          </cell>
          <cell r="AW321">
            <v>149216.22</v>
          </cell>
          <cell r="AX321">
            <v>180778.64241678445</v>
          </cell>
          <cell r="AY321">
            <v>2794971.6221855967</v>
          </cell>
          <cell r="AZ321">
            <v>2767055.4021855965</v>
          </cell>
          <cell r="BA321">
            <v>5525</v>
          </cell>
          <cell r="BB321">
            <v>2939300</v>
          </cell>
          <cell r="BC321">
            <v>0</v>
          </cell>
          <cell r="BD321">
            <v>172244.59781440347</v>
          </cell>
          <cell r="BE321">
            <v>2967216.22</v>
          </cell>
          <cell r="BF321">
            <v>0</v>
          </cell>
          <cell r="BG321">
            <v>2967216.22</v>
          </cell>
          <cell r="BH321">
            <v>2967216.22</v>
          </cell>
          <cell r="BI321">
            <v>2818000</v>
          </cell>
          <cell r="BJ321">
            <v>2818000</v>
          </cell>
          <cell r="BK321">
            <v>5296.9924812030076</v>
          </cell>
          <cell r="BL321">
            <v>5191.6114180478826</v>
          </cell>
          <cell r="BM321">
            <v>2.0298334114295054E-2</v>
          </cell>
          <cell r="BN321">
            <v>0</v>
          </cell>
          <cell r="BO321">
            <v>0</v>
          </cell>
          <cell r="BP321">
            <v>2967216.22</v>
          </cell>
          <cell r="BQ321">
            <v>5525</v>
          </cell>
          <cell r="BR321" t="str">
            <v>Y</v>
          </cell>
          <cell r="BS321">
            <v>5577.4740977443616</v>
          </cell>
          <cell r="BT321">
            <v>1.8407192356408419E-2</v>
          </cell>
          <cell r="BU321">
            <v>0</v>
          </cell>
          <cell r="BV321">
            <v>2967216.22</v>
          </cell>
          <cell r="BW321">
            <v>0</v>
          </cell>
          <cell r="BX321">
            <v>2967216.22</v>
          </cell>
          <cell r="BY321">
            <v>33483.599999999999</v>
          </cell>
          <cell r="BZ321">
            <v>2933732.62</v>
          </cell>
        </row>
        <row r="322">
          <cell r="C322">
            <v>9255405</v>
          </cell>
          <cell r="D322" t="str">
            <v>King Edward VI Grammar School</v>
          </cell>
          <cell r="E322">
            <v>759</v>
          </cell>
          <cell r="F322">
            <v>0</v>
          </cell>
          <cell r="G322">
            <v>759</v>
          </cell>
          <cell r="H322">
            <v>0</v>
          </cell>
          <cell r="I322">
            <v>2068416</v>
          </cell>
          <cell r="J322">
            <v>1548936</v>
          </cell>
          <cell r="K322">
            <v>0</v>
          </cell>
          <cell r="L322">
            <v>26789.999999999993</v>
          </cell>
          <cell r="M322">
            <v>0</v>
          </cell>
          <cell r="N322">
            <v>63145.000000000015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14739.41952506597</v>
          </cell>
          <cell r="V322">
            <v>44258.311345646463</v>
          </cell>
          <cell r="W322">
            <v>2978.9248021108165</v>
          </cell>
          <cell r="X322">
            <v>44258.311345646427</v>
          </cell>
          <cell r="Y322">
            <v>11214.775725593685</v>
          </cell>
          <cell r="Z322">
            <v>13367.612137203199</v>
          </cell>
          <cell r="AA322">
            <v>0</v>
          </cell>
          <cell r="AB322">
            <v>4589.9999999999945</v>
          </cell>
          <cell r="AC322">
            <v>0</v>
          </cell>
          <cell r="AD322">
            <v>0</v>
          </cell>
          <cell r="AE322">
            <v>41402.867618731012</v>
          </cell>
          <cell r="AF322">
            <v>0</v>
          </cell>
          <cell r="AG322">
            <v>0</v>
          </cell>
          <cell r="AH322">
            <v>121300</v>
          </cell>
          <cell r="AI322">
            <v>0</v>
          </cell>
          <cell r="AJ322">
            <v>0</v>
          </cell>
          <cell r="AK322">
            <v>0</v>
          </cell>
          <cell r="AL322">
            <v>21761.96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3617352</v>
          </cell>
          <cell r="AV322">
            <v>266745.22249999753</v>
          </cell>
          <cell r="AW322">
            <v>143061.96</v>
          </cell>
          <cell r="AX322">
            <v>318291.95515828801</v>
          </cell>
          <cell r="AY322">
            <v>4027159.1824999973</v>
          </cell>
          <cell r="AZ322">
            <v>4005397.2224999974</v>
          </cell>
          <cell r="BA322">
            <v>5525</v>
          </cell>
          <cell r="BB322">
            <v>4193475</v>
          </cell>
          <cell r="BC322">
            <v>0</v>
          </cell>
          <cell r="BD322">
            <v>188077.77750000264</v>
          </cell>
          <cell r="BE322">
            <v>4215236.96</v>
          </cell>
          <cell r="BF322">
            <v>0</v>
          </cell>
          <cell r="BG322">
            <v>4215236.9600000009</v>
          </cell>
          <cell r="BH322">
            <v>4215236.96</v>
          </cell>
          <cell r="BI322">
            <v>4072175</v>
          </cell>
          <cell r="BJ322">
            <v>4072175</v>
          </cell>
          <cell r="BK322">
            <v>5365.184453227931</v>
          </cell>
          <cell r="BL322">
            <v>5254.1246684350135</v>
          </cell>
          <cell r="BM322">
            <v>2.1137637913338215E-2</v>
          </cell>
          <cell r="BN322">
            <v>0</v>
          </cell>
          <cell r="BO322">
            <v>0</v>
          </cell>
          <cell r="BP322">
            <v>4215236.96</v>
          </cell>
          <cell r="BQ322">
            <v>5525</v>
          </cell>
          <cell r="BR322" t="str">
            <v>Y</v>
          </cell>
          <cell r="BS322">
            <v>5553.6718840579706</v>
          </cell>
          <cell r="BT322">
            <v>2.0171317315138104E-2</v>
          </cell>
          <cell r="BU322">
            <v>0</v>
          </cell>
          <cell r="BV322">
            <v>4215236.96</v>
          </cell>
          <cell r="BW322">
            <v>0</v>
          </cell>
          <cell r="BX322">
            <v>4215236.96</v>
          </cell>
          <cell r="BY322">
            <v>21761.96</v>
          </cell>
          <cell r="BZ322">
            <v>4193475</v>
          </cell>
        </row>
        <row r="323">
          <cell r="C323">
            <v>9255406</v>
          </cell>
          <cell r="D323" t="str">
            <v>Caistor Grammar School</v>
          </cell>
          <cell r="E323">
            <v>509</v>
          </cell>
          <cell r="F323">
            <v>0</v>
          </cell>
          <cell r="G323">
            <v>509</v>
          </cell>
          <cell r="H323">
            <v>0</v>
          </cell>
          <cell r="I323">
            <v>1388016</v>
          </cell>
          <cell r="J323">
            <v>1037736</v>
          </cell>
          <cell r="K323">
            <v>0</v>
          </cell>
          <cell r="L323">
            <v>12219.999999999993</v>
          </cell>
          <cell r="M323">
            <v>0</v>
          </cell>
          <cell r="N323">
            <v>29409.999999999993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7695.1181102362243</v>
          </cell>
          <cell r="V323">
            <v>5961.7125984251888</v>
          </cell>
          <cell r="W323">
            <v>596.17125984251845</v>
          </cell>
          <cell r="X323">
            <v>1953.8385826771648</v>
          </cell>
          <cell r="Y323">
            <v>4909.6456692913316</v>
          </cell>
          <cell r="Z323">
            <v>2675.2559055118104</v>
          </cell>
          <cell r="AA323">
            <v>0</v>
          </cell>
          <cell r="AB323">
            <v>4590.0000000000018</v>
          </cell>
          <cell r="AC323">
            <v>0</v>
          </cell>
          <cell r="AD323">
            <v>0</v>
          </cell>
          <cell r="AE323">
            <v>7247.0837070271318</v>
          </cell>
          <cell r="AF323">
            <v>0</v>
          </cell>
          <cell r="AG323">
            <v>0</v>
          </cell>
          <cell r="AH323">
            <v>121300</v>
          </cell>
          <cell r="AI323">
            <v>0</v>
          </cell>
          <cell r="AJ323">
            <v>0</v>
          </cell>
          <cell r="AK323">
            <v>0</v>
          </cell>
          <cell r="AL323">
            <v>16369.6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2425752</v>
          </cell>
          <cell r="AV323">
            <v>77258.825833011375</v>
          </cell>
          <cell r="AW323">
            <v>137669.6</v>
          </cell>
          <cell r="AX323">
            <v>154493.70222830866</v>
          </cell>
          <cell r="AY323">
            <v>2640680.4258330115</v>
          </cell>
          <cell r="AZ323">
            <v>2624310.8258330114</v>
          </cell>
          <cell r="BA323">
            <v>5525</v>
          </cell>
          <cell r="BB323">
            <v>2812225</v>
          </cell>
          <cell r="BC323">
            <v>0</v>
          </cell>
          <cell r="BD323">
            <v>187914.17416698858</v>
          </cell>
          <cell r="BE323">
            <v>2828594.6</v>
          </cell>
          <cell r="BF323">
            <v>0</v>
          </cell>
          <cell r="BG323">
            <v>2828594.6</v>
          </cell>
          <cell r="BH323">
            <v>2828594.6</v>
          </cell>
          <cell r="BI323">
            <v>2690925</v>
          </cell>
          <cell r="BJ323">
            <v>2690925</v>
          </cell>
          <cell r="BK323">
            <v>5286.6895874263264</v>
          </cell>
          <cell r="BL323">
            <v>5175.749506903353</v>
          </cell>
          <cell r="BM323">
            <v>2.1434592299144857E-2</v>
          </cell>
          <cell r="BN323">
            <v>0</v>
          </cell>
          <cell r="BO323">
            <v>0</v>
          </cell>
          <cell r="BP323">
            <v>2828594.6</v>
          </cell>
          <cell r="BQ323">
            <v>5525</v>
          </cell>
          <cell r="BR323" t="str">
            <v>Y</v>
          </cell>
          <cell r="BS323">
            <v>5557.160314341847</v>
          </cell>
          <cell r="BT323">
            <v>2.0170248278522207E-2</v>
          </cell>
          <cell r="BU323">
            <v>0</v>
          </cell>
          <cell r="BV323">
            <v>2828594.6</v>
          </cell>
          <cell r="BW323">
            <v>0</v>
          </cell>
          <cell r="BX323">
            <v>2828594.6</v>
          </cell>
          <cell r="BY323">
            <v>16369.6</v>
          </cell>
          <cell r="BZ323">
            <v>2812225</v>
          </cell>
        </row>
        <row r="324">
          <cell r="C324">
            <v>9255407</v>
          </cell>
          <cell r="D324" t="str">
            <v>Lincoln Castle Academy</v>
          </cell>
          <cell r="E324">
            <v>788</v>
          </cell>
          <cell r="F324">
            <v>0</v>
          </cell>
          <cell r="G324">
            <v>788</v>
          </cell>
          <cell r="H324">
            <v>0</v>
          </cell>
          <cell r="I324">
            <v>2258928</v>
          </cell>
          <cell r="J324">
            <v>1482480</v>
          </cell>
          <cell r="K324">
            <v>0</v>
          </cell>
          <cell r="L324">
            <v>120789.99999999984</v>
          </cell>
          <cell r="M324">
            <v>0</v>
          </cell>
          <cell r="N324">
            <v>270744.99999999988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1280.0000000000011</v>
          </cell>
          <cell r="V324">
            <v>34000.000000000029</v>
          </cell>
          <cell r="W324">
            <v>67234.999999999811</v>
          </cell>
          <cell r="X324">
            <v>55899.999999999767</v>
          </cell>
          <cell r="Y324">
            <v>126699.99999999988</v>
          </cell>
          <cell r="Z324">
            <v>5339.9999999999973</v>
          </cell>
          <cell r="AA324">
            <v>0</v>
          </cell>
          <cell r="AB324">
            <v>18383.329097839858</v>
          </cell>
          <cell r="AC324">
            <v>0</v>
          </cell>
          <cell r="AD324">
            <v>0</v>
          </cell>
          <cell r="AE324">
            <v>422699.20569971739</v>
          </cell>
          <cell r="AF324">
            <v>0</v>
          </cell>
          <cell r="AG324">
            <v>0</v>
          </cell>
          <cell r="AH324">
            <v>121300</v>
          </cell>
          <cell r="AI324">
            <v>0</v>
          </cell>
          <cell r="AJ324">
            <v>0</v>
          </cell>
          <cell r="AK324">
            <v>0</v>
          </cell>
          <cell r="AL324">
            <v>21944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3741408</v>
          </cell>
          <cell r="AV324">
            <v>1123072.5347975565</v>
          </cell>
          <cell r="AW324">
            <v>143244</v>
          </cell>
          <cell r="AX324">
            <v>720072.63532165205</v>
          </cell>
          <cell r="AY324">
            <v>5007724.5347975567</v>
          </cell>
          <cell r="AZ324">
            <v>4985780.5347975567</v>
          </cell>
          <cell r="BA324">
            <v>5525</v>
          </cell>
          <cell r="BB324">
            <v>4353700</v>
          </cell>
          <cell r="BC324">
            <v>0</v>
          </cell>
          <cell r="BD324">
            <v>0</v>
          </cell>
          <cell r="BE324">
            <v>5007724.5347975567</v>
          </cell>
          <cell r="BF324">
            <v>0</v>
          </cell>
          <cell r="BG324">
            <v>5007724.5347975576</v>
          </cell>
          <cell r="BH324">
            <v>4375644</v>
          </cell>
          <cell r="BI324">
            <v>4232400</v>
          </cell>
          <cell r="BJ324">
            <v>4864480.5347975567</v>
          </cell>
          <cell r="BK324">
            <v>6173.1986482202492</v>
          </cell>
          <cell r="BL324">
            <v>5982.5306749058973</v>
          </cell>
          <cell r="BM324">
            <v>3.1870789081637436E-2</v>
          </cell>
          <cell r="BN324">
            <v>0</v>
          </cell>
          <cell r="BO324">
            <v>0</v>
          </cell>
          <cell r="BP324">
            <v>5007724.5347975567</v>
          </cell>
          <cell r="BQ324">
            <v>6327.132658372534</v>
          </cell>
          <cell r="BR324" t="str">
            <v>Y</v>
          </cell>
          <cell r="BS324">
            <v>6354.9803741085743</v>
          </cell>
          <cell r="BT324">
            <v>3.1274358139882885E-2</v>
          </cell>
          <cell r="BU324">
            <v>0</v>
          </cell>
          <cell r="BV324">
            <v>5007724.5347975567</v>
          </cell>
          <cell r="BW324">
            <v>0</v>
          </cell>
          <cell r="BX324">
            <v>5007724.5347975567</v>
          </cell>
          <cell r="BY324">
            <v>21944</v>
          </cell>
          <cell r="BZ324">
            <v>4985780.5347975567</v>
          </cell>
        </row>
        <row r="325">
          <cell r="C325">
            <v>9255408</v>
          </cell>
          <cell r="D325" t="str">
            <v>Lincoln Christ's Hospital School</v>
          </cell>
          <cell r="E325">
            <v>1069</v>
          </cell>
          <cell r="F325">
            <v>0</v>
          </cell>
          <cell r="G325">
            <v>1069</v>
          </cell>
          <cell r="H325">
            <v>0</v>
          </cell>
          <cell r="I325">
            <v>3002832</v>
          </cell>
          <cell r="J325">
            <v>2080584</v>
          </cell>
          <cell r="K325">
            <v>0</v>
          </cell>
          <cell r="L325">
            <v>139589.99999999983</v>
          </cell>
          <cell r="M325">
            <v>0</v>
          </cell>
          <cell r="N325">
            <v>306210.00000000017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3526.5979381443422</v>
          </cell>
          <cell r="V325">
            <v>55353.561387066409</v>
          </cell>
          <cell r="W325">
            <v>50073.683223992521</v>
          </cell>
          <cell r="X325">
            <v>77494.985941893276</v>
          </cell>
          <cell r="Y325">
            <v>144470.29053420774</v>
          </cell>
          <cell r="Z325">
            <v>5350.0093720712293</v>
          </cell>
          <cell r="AA325">
            <v>0</v>
          </cell>
          <cell r="AB325">
            <v>87291.657303370739</v>
          </cell>
          <cell r="AC325">
            <v>0</v>
          </cell>
          <cell r="AD325">
            <v>0</v>
          </cell>
          <cell r="AE325">
            <v>545017.58179376845</v>
          </cell>
          <cell r="AF325">
            <v>0</v>
          </cell>
          <cell r="AG325">
            <v>13298.279850046933</v>
          </cell>
          <cell r="AH325">
            <v>121300</v>
          </cell>
          <cell r="AI325">
            <v>0</v>
          </cell>
          <cell r="AJ325">
            <v>0</v>
          </cell>
          <cell r="AK325">
            <v>0</v>
          </cell>
          <cell r="AL325">
            <v>37440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5083416</v>
          </cell>
          <cell r="AV325">
            <v>1427676.6473445615</v>
          </cell>
          <cell r="AW325">
            <v>158740</v>
          </cell>
          <cell r="AX325">
            <v>901122.00243736233</v>
          </cell>
          <cell r="AY325">
            <v>6669832.6473445613</v>
          </cell>
          <cell r="AZ325">
            <v>6632392.6473445613</v>
          </cell>
          <cell r="BA325">
            <v>5525</v>
          </cell>
          <cell r="BB325">
            <v>5906225</v>
          </cell>
          <cell r="BC325">
            <v>0</v>
          </cell>
          <cell r="BD325">
            <v>0</v>
          </cell>
          <cell r="BE325">
            <v>6669832.6473445613</v>
          </cell>
          <cell r="BF325">
            <v>0</v>
          </cell>
          <cell r="BG325">
            <v>6669832.6473445622</v>
          </cell>
          <cell r="BH325">
            <v>5943665</v>
          </cell>
          <cell r="BI325">
            <v>5784925</v>
          </cell>
          <cell r="BJ325">
            <v>6511092.6473445613</v>
          </cell>
          <cell r="BK325">
            <v>6090.8256757198887</v>
          </cell>
          <cell r="BL325">
            <v>5927.5177126760564</v>
          </cell>
          <cell r="BM325">
            <v>2.7550818227771241E-2</v>
          </cell>
          <cell r="BN325">
            <v>0</v>
          </cell>
          <cell r="BO325">
            <v>0</v>
          </cell>
          <cell r="BP325">
            <v>6669832.6473445613</v>
          </cell>
          <cell r="BQ325">
            <v>6204.2962089284947</v>
          </cell>
          <cell r="BR325" t="str">
            <v>Y</v>
          </cell>
          <cell r="BS325">
            <v>6239.3195952708711</v>
          </cell>
          <cell r="BT325">
            <v>2.6783243944241031E-2</v>
          </cell>
          <cell r="BU325">
            <v>0</v>
          </cell>
          <cell r="BV325">
            <v>6669832.6473445613</v>
          </cell>
          <cell r="BW325">
            <v>0</v>
          </cell>
          <cell r="BX325">
            <v>6669832.6473445613</v>
          </cell>
          <cell r="BY325">
            <v>37440</v>
          </cell>
          <cell r="BZ325">
            <v>6632392.6473445613</v>
          </cell>
        </row>
        <row r="326">
          <cell r="C326">
            <v>9255411</v>
          </cell>
          <cell r="D326" t="str">
            <v>Queen Elizabeth's Grammar School, Horncastle</v>
          </cell>
          <cell r="E326">
            <v>627</v>
          </cell>
          <cell r="F326">
            <v>0</v>
          </cell>
          <cell r="G326">
            <v>627</v>
          </cell>
          <cell r="H326">
            <v>0</v>
          </cell>
          <cell r="I326">
            <v>1723680</v>
          </cell>
          <cell r="J326">
            <v>1262664</v>
          </cell>
          <cell r="K326">
            <v>0</v>
          </cell>
          <cell r="L326">
            <v>19269.999999999996</v>
          </cell>
          <cell r="M326">
            <v>0</v>
          </cell>
          <cell r="N326">
            <v>45845.000000000022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14743.514376996809</v>
          </cell>
          <cell r="V326">
            <v>25966.413738019168</v>
          </cell>
          <cell r="W326">
            <v>11323.059105431304</v>
          </cell>
          <cell r="X326">
            <v>13671.805111821066</v>
          </cell>
          <cell r="Y326">
            <v>1402.2364217252405</v>
          </cell>
          <cell r="Z326">
            <v>891.42172523961722</v>
          </cell>
          <cell r="AA326">
            <v>0</v>
          </cell>
          <cell r="AB326">
            <v>9389.6574225122386</v>
          </cell>
          <cell r="AC326">
            <v>0</v>
          </cell>
          <cell r="AD326">
            <v>0</v>
          </cell>
          <cell r="AE326">
            <v>27926.289497807331</v>
          </cell>
          <cell r="AF326">
            <v>0</v>
          </cell>
          <cell r="AG326">
            <v>0</v>
          </cell>
          <cell r="AH326">
            <v>121300</v>
          </cell>
          <cell r="AI326">
            <v>0</v>
          </cell>
          <cell r="AJ326">
            <v>0</v>
          </cell>
          <cell r="AK326">
            <v>0</v>
          </cell>
          <cell r="AL326">
            <v>26104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2986344</v>
          </cell>
          <cell r="AV326">
            <v>170429.39739955281</v>
          </cell>
          <cell r="AW326">
            <v>147404</v>
          </cell>
          <cell r="AX326">
            <v>230056.03119814376</v>
          </cell>
          <cell r="AY326">
            <v>3304177.3973995526</v>
          </cell>
          <cell r="AZ326">
            <v>3278073.3973995526</v>
          </cell>
          <cell r="BA326">
            <v>5525</v>
          </cell>
          <cell r="BB326">
            <v>3464175</v>
          </cell>
          <cell r="BC326">
            <v>0</v>
          </cell>
          <cell r="BD326">
            <v>186101.60260044737</v>
          </cell>
          <cell r="BE326">
            <v>3490279</v>
          </cell>
          <cell r="BF326">
            <v>0</v>
          </cell>
          <cell r="BG326">
            <v>3490279.0000000005</v>
          </cell>
          <cell r="BH326">
            <v>3490279</v>
          </cell>
          <cell r="BI326">
            <v>3342875</v>
          </cell>
          <cell r="BJ326">
            <v>3342875</v>
          </cell>
          <cell r="BK326">
            <v>5331.5390749601274</v>
          </cell>
          <cell r="BL326">
            <v>5222.4603174603171</v>
          </cell>
          <cell r="BM326">
            <v>2.0886469378259501E-2</v>
          </cell>
          <cell r="BN326">
            <v>0</v>
          </cell>
          <cell r="BO326">
            <v>0</v>
          </cell>
          <cell r="BP326">
            <v>3490279</v>
          </cell>
          <cell r="BQ326">
            <v>5525</v>
          </cell>
          <cell r="BR326" t="str">
            <v>Y</v>
          </cell>
          <cell r="BS326">
            <v>5566.6331738437002</v>
          </cell>
          <cell r="BT326">
            <v>2.0690097622895642E-2</v>
          </cell>
          <cell r="BU326">
            <v>0</v>
          </cell>
          <cell r="BV326">
            <v>3490279</v>
          </cell>
          <cell r="BW326">
            <v>0</v>
          </cell>
          <cell r="BX326">
            <v>3490279</v>
          </cell>
          <cell r="BY326">
            <v>24440</v>
          </cell>
          <cell r="BZ326">
            <v>3465839</v>
          </cell>
        </row>
        <row r="327">
          <cell r="C327">
            <v>9255412</v>
          </cell>
          <cell r="D327" t="str">
            <v>North Kesteven Academy</v>
          </cell>
          <cell r="E327">
            <v>586</v>
          </cell>
          <cell r="F327">
            <v>0</v>
          </cell>
          <cell r="G327">
            <v>586</v>
          </cell>
          <cell r="H327">
            <v>0</v>
          </cell>
          <cell r="I327">
            <v>1478736</v>
          </cell>
          <cell r="J327">
            <v>1329120</v>
          </cell>
          <cell r="K327">
            <v>0</v>
          </cell>
          <cell r="L327">
            <v>70030.000000000116</v>
          </cell>
          <cell r="M327">
            <v>0</v>
          </cell>
          <cell r="N327">
            <v>151374.99999999977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4159.9999999999945</v>
          </cell>
          <cell r="V327">
            <v>1699.9999999999998</v>
          </cell>
          <cell r="W327">
            <v>6545.0000000000073</v>
          </cell>
          <cell r="X327">
            <v>16900.000000000015</v>
          </cell>
          <cell r="Y327">
            <v>3500.0000000000014</v>
          </cell>
          <cell r="Z327">
            <v>15129.999999999984</v>
          </cell>
          <cell r="AA327">
            <v>0</v>
          </cell>
          <cell r="AB327">
            <v>7650.0000000000027</v>
          </cell>
          <cell r="AC327">
            <v>0</v>
          </cell>
          <cell r="AD327">
            <v>0</v>
          </cell>
          <cell r="AE327">
            <v>300366.79871941358</v>
          </cell>
          <cell r="AF327">
            <v>0</v>
          </cell>
          <cell r="AG327">
            <v>23727.199999999968</v>
          </cell>
          <cell r="AH327">
            <v>121300</v>
          </cell>
          <cell r="AI327">
            <v>1375.1111111111088</v>
          </cell>
          <cell r="AJ327">
            <v>0</v>
          </cell>
          <cell r="AK327">
            <v>0</v>
          </cell>
          <cell r="AL327">
            <v>30680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2807856</v>
          </cell>
          <cell r="AV327">
            <v>601083.99871941342</v>
          </cell>
          <cell r="AW327">
            <v>153355.11111111112</v>
          </cell>
          <cell r="AX327">
            <v>397731.72369712446</v>
          </cell>
          <cell r="AY327">
            <v>3562295.1098305243</v>
          </cell>
          <cell r="AZ327">
            <v>3531615.1098305243</v>
          </cell>
          <cell r="BA327">
            <v>5525</v>
          </cell>
          <cell r="BB327">
            <v>3237650</v>
          </cell>
          <cell r="BC327">
            <v>0</v>
          </cell>
          <cell r="BD327">
            <v>0</v>
          </cell>
          <cell r="BE327">
            <v>3562295.1098305243</v>
          </cell>
          <cell r="BF327">
            <v>0</v>
          </cell>
          <cell r="BG327">
            <v>3562295.1098305248</v>
          </cell>
          <cell r="BH327">
            <v>3268330</v>
          </cell>
          <cell r="BI327">
            <v>3114974.888888889</v>
          </cell>
          <cell r="BJ327">
            <v>3408939.9987194133</v>
          </cell>
          <cell r="BK327">
            <v>5817.3037520809103</v>
          </cell>
          <cell r="BL327">
            <v>5506.4422167513549</v>
          </cell>
          <cell r="BM327">
            <v>5.6454153715419342E-2</v>
          </cell>
          <cell r="BN327">
            <v>0</v>
          </cell>
          <cell r="BO327">
            <v>0</v>
          </cell>
          <cell r="BP327">
            <v>3562295.1098305243</v>
          </cell>
          <cell r="BQ327">
            <v>6026.6469451032835</v>
          </cell>
          <cell r="BR327" t="str">
            <v>Y</v>
          </cell>
          <cell r="BS327">
            <v>6079.0018939087449</v>
          </cell>
          <cell r="BT327">
            <v>5.9019849788747525E-2</v>
          </cell>
          <cell r="BU327">
            <v>0</v>
          </cell>
          <cell r="BV327">
            <v>3562295.1098305243</v>
          </cell>
          <cell r="BW327">
            <v>0</v>
          </cell>
          <cell r="BX327">
            <v>3562295.1098305243</v>
          </cell>
          <cell r="BY327">
            <v>30680</v>
          </cell>
          <cell r="BZ327">
            <v>3531615.1098305243</v>
          </cell>
        </row>
        <row r="328">
          <cell r="C328">
            <v>9255413</v>
          </cell>
          <cell r="D328" t="str">
            <v>Sir Robert Pattinson Academy</v>
          </cell>
          <cell r="E328">
            <v>1199.3333333333335</v>
          </cell>
          <cell r="F328">
            <v>0</v>
          </cell>
          <cell r="G328">
            <v>1199.3333333333335</v>
          </cell>
          <cell r="H328">
            <v>0</v>
          </cell>
          <cell r="I328">
            <v>3457944</v>
          </cell>
          <cell r="J328">
            <v>2233944</v>
          </cell>
          <cell r="K328">
            <v>0</v>
          </cell>
          <cell r="L328">
            <v>70520.394477317561</v>
          </cell>
          <cell r="M328">
            <v>0</v>
          </cell>
          <cell r="N328">
            <v>173634.67455621352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6169.1596164692737</v>
          </cell>
          <cell r="V328">
            <v>3018.6266215454048</v>
          </cell>
          <cell r="W328">
            <v>4829.802594472646</v>
          </cell>
          <cell r="X328">
            <v>24402.679075014141</v>
          </cell>
          <cell r="Y328">
            <v>3551.3254371122375</v>
          </cell>
          <cell r="Z328">
            <v>9030.5132543711297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442458.76736215857</v>
          </cell>
          <cell r="AF328">
            <v>0</v>
          </cell>
          <cell r="AG328">
            <v>0</v>
          </cell>
          <cell r="AH328">
            <v>121300</v>
          </cell>
          <cell r="AI328">
            <v>0</v>
          </cell>
          <cell r="AJ328">
            <v>0</v>
          </cell>
          <cell r="AK328">
            <v>0</v>
          </cell>
          <cell r="AL328">
            <v>33280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5691888</v>
          </cell>
          <cell r="AV328">
            <v>737615.94299467443</v>
          </cell>
          <cell r="AW328">
            <v>154580</v>
          </cell>
          <cell r="AX328">
            <v>629793.19705871749</v>
          </cell>
          <cell r="AY328">
            <v>6584083.9429946747</v>
          </cell>
          <cell r="AZ328">
            <v>6550803.9429946747</v>
          </cell>
          <cell r="BA328">
            <v>5525</v>
          </cell>
          <cell r="BB328">
            <v>6626316.6666666679</v>
          </cell>
          <cell r="BC328">
            <v>0</v>
          </cell>
          <cell r="BD328">
            <v>75512.723671993241</v>
          </cell>
          <cell r="BE328">
            <v>6659596.6666666679</v>
          </cell>
          <cell r="BF328">
            <v>0</v>
          </cell>
          <cell r="BG328">
            <v>6659596.666666667</v>
          </cell>
          <cell r="BH328">
            <v>6659596.6666666679</v>
          </cell>
          <cell r="BI328">
            <v>6505016.6666666679</v>
          </cell>
          <cell r="BJ328">
            <v>6505016.6666666679</v>
          </cell>
          <cell r="BK328">
            <v>5423.8604780433579</v>
          </cell>
          <cell r="BL328">
            <v>5311.2717013888887</v>
          </cell>
          <cell r="BM328">
            <v>2.1198082678584768E-2</v>
          </cell>
          <cell r="BN328">
            <v>0</v>
          </cell>
          <cell r="BO328">
            <v>0</v>
          </cell>
          <cell r="BP328">
            <v>6659596.6666666679</v>
          </cell>
          <cell r="BQ328">
            <v>5525</v>
          </cell>
          <cell r="BR328" t="str">
            <v>Y</v>
          </cell>
          <cell r="BS328">
            <v>5552.7487493051694</v>
          </cell>
          <cell r="BT328">
            <v>1.9703221451939257E-2</v>
          </cell>
          <cell r="BU328">
            <v>0</v>
          </cell>
          <cell r="BV328">
            <v>6659596.6666666679</v>
          </cell>
          <cell r="BW328">
            <v>0</v>
          </cell>
          <cell r="BX328">
            <v>6659596.6666666679</v>
          </cell>
          <cell r="BY328">
            <v>33280</v>
          </cell>
          <cell r="BZ328">
            <v>6626316.6666666679</v>
          </cell>
        </row>
        <row r="329">
          <cell r="C329">
            <v>9255415</v>
          </cell>
          <cell r="D329" t="str">
            <v>William Farr CofE Comprehensive School</v>
          </cell>
          <cell r="E329">
            <v>1205</v>
          </cell>
          <cell r="F329">
            <v>0</v>
          </cell>
          <cell r="G329">
            <v>1205</v>
          </cell>
          <cell r="H329">
            <v>0</v>
          </cell>
          <cell r="I329">
            <v>3306744</v>
          </cell>
          <cell r="J329">
            <v>2433312</v>
          </cell>
          <cell r="K329">
            <v>0</v>
          </cell>
          <cell r="L329">
            <v>68150.000000000073</v>
          </cell>
          <cell r="M329">
            <v>0</v>
          </cell>
          <cell r="N329">
            <v>148779.99999999974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12325.000000000013</v>
          </cell>
          <cell r="W329">
            <v>8330.0000000000073</v>
          </cell>
          <cell r="X329">
            <v>14950.000000000015</v>
          </cell>
          <cell r="Y329">
            <v>16100.000000000015</v>
          </cell>
          <cell r="Z329">
            <v>0</v>
          </cell>
          <cell r="AA329">
            <v>0</v>
          </cell>
          <cell r="AB329">
            <v>1529.9999999999998</v>
          </cell>
          <cell r="AC329">
            <v>0</v>
          </cell>
          <cell r="AD329">
            <v>0</v>
          </cell>
          <cell r="AE329">
            <v>467625.26197734562</v>
          </cell>
          <cell r="AF329">
            <v>0</v>
          </cell>
          <cell r="AG329">
            <v>0</v>
          </cell>
          <cell r="AH329">
            <v>121300</v>
          </cell>
          <cell r="AI329">
            <v>0</v>
          </cell>
          <cell r="AJ329">
            <v>0</v>
          </cell>
          <cell r="AK329">
            <v>0</v>
          </cell>
          <cell r="AL329">
            <v>50754.6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5740056</v>
          </cell>
          <cell r="AV329">
            <v>737790.26197734545</v>
          </cell>
          <cell r="AW329">
            <v>172054.6</v>
          </cell>
          <cell r="AX329">
            <v>642546.49661737517</v>
          </cell>
          <cell r="AY329">
            <v>6649900.8619773453</v>
          </cell>
          <cell r="AZ329">
            <v>6599146.2619773457</v>
          </cell>
          <cell r="BA329">
            <v>5525</v>
          </cell>
          <cell r="BB329">
            <v>6657625</v>
          </cell>
          <cell r="BC329">
            <v>0</v>
          </cell>
          <cell r="BD329">
            <v>58478.738022654317</v>
          </cell>
          <cell r="BE329">
            <v>6708379.5999999996</v>
          </cell>
          <cell r="BF329">
            <v>0</v>
          </cell>
          <cell r="BG329">
            <v>6708379.5999999996</v>
          </cell>
          <cell r="BH329">
            <v>6708379.5999999996</v>
          </cell>
          <cell r="BI329">
            <v>6536325</v>
          </cell>
          <cell r="BJ329">
            <v>6536325</v>
          </cell>
          <cell r="BK329">
            <v>5424.3360995850626</v>
          </cell>
          <cell r="BL329">
            <v>5315.4105090311987</v>
          </cell>
          <cell r="BM329">
            <v>2.0492413590407148E-2</v>
          </cell>
          <cell r="BN329">
            <v>0</v>
          </cell>
          <cell r="BO329">
            <v>0</v>
          </cell>
          <cell r="BP329">
            <v>6708379.5999999996</v>
          </cell>
          <cell r="BQ329">
            <v>5525</v>
          </cell>
          <cell r="BR329" t="str">
            <v>Y</v>
          </cell>
          <cell r="BS329">
            <v>5567.12</v>
          </cell>
          <cell r="BT329">
            <v>2.0241199793338271E-2</v>
          </cell>
          <cell r="BU329">
            <v>0</v>
          </cell>
          <cell r="BV329">
            <v>6708379.5999999996</v>
          </cell>
          <cell r="BW329">
            <v>0</v>
          </cell>
          <cell r="BX329">
            <v>6708379.5999999996</v>
          </cell>
          <cell r="BY329">
            <v>50754.6</v>
          </cell>
          <cell r="BZ329">
            <v>6657625</v>
          </cell>
        </row>
        <row r="330">
          <cell r="C330">
            <v>9255418</v>
          </cell>
          <cell r="D330" t="str">
            <v>Branston Community Academy</v>
          </cell>
          <cell r="E330">
            <v>1060</v>
          </cell>
          <cell r="F330">
            <v>0</v>
          </cell>
          <cell r="G330">
            <v>1060</v>
          </cell>
          <cell r="H330">
            <v>0</v>
          </cell>
          <cell r="I330">
            <v>3020976</v>
          </cell>
          <cell r="J330">
            <v>2014128</v>
          </cell>
          <cell r="K330">
            <v>0</v>
          </cell>
          <cell r="L330">
            <v>67156.978967495044</v>
          </cell>
          <cell r="M330">
            <v>0</v>
          </cell>
          <cell r="N330">
            <v>155154.2065009556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976.58349328215036</v>
          </cell>
          <cell r="V330">
            <v>14267.274472168885</v>
          </cell>
          <cell r="W330">
            <v>1210.5566218810011</v>
          </cell>
          <cell r="X330">
            <v>3306.1420345489419</v>
          </cell>
          <cell r="Y330">
            <v>4984.6449136276397</v>
          </cell>
          <cell r="Z330">
            <v>905.37428023032658</v>
          </cell>
          <cell r="AA330">
            <v>0</v>
          </cell>
          <cell r="AB330">
            <v>1550.4780114722748</v>
          </cell>
          <cell r="AC330">
            <v>0</v>
          </cell>
          <cell r="AD330">
            <v>0</v>
          </cell>
          <cell r="AE330">
            <v>428041.49535382324</v>
          </cell>
          <cell r="AF330">
            <v>0</v>
          </cell>
          <cell r="AG330">
            <v>0</v>
          </cell>
          <cell r="AH330">
            <v>121300</v>
          </cell>
          <cell r="AI330">
            <v>0</v>
          </cell>
          <cell r="AJ330">
            <v>0</v>
          </cell>
          <cell r="AK330">
            <v>0</v>
          </cell>
          <cell r="AL330">
            <v>37588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5035104</v>
          </cell>
          <cell r="AV330">
            <v>677553.73464948509</v>
          </cell>
          <cell r="AW330">
            <v>158888</v>
          </cell>
          <cell r="AX330">
            <v>566941.8329492464</v>
          </cell>
          <cell r="AY330">
            <v>5871545.734649485</v>
          </cell>
          <cell r="AZ330">
            <v>5833957.734649485</v>
          </cell>
          <cell r="BA330">
            <v>5525</v>
          </cell>
          <cell r="BB330">
            <v>5856500</v>
          </cell>
          <cell r="BC330">
            <v>0</v>
          </cell>
          <cell r="BD330">
            <v>22542.265350515023</v>
          </cell>
          <cell r="BE330">
            <v>5894088</v>
          </cell>
          <cell r="BF330">
            <v>0</v>
          </cell>
          <cell r="BG330">
            <v>5894088.0000000009</v>
          </cell>
          <cell r="BH330">
            <v>5894088</v>
          </cell>
          <cell r="BI330">
            <v>5735200</v>
          </cell>
          <cell r="BJ330">
            <v>5735200</v>
          </cell>
          <cell r="BK330">
            <v>5410.566037735849</v>
          </cell>
          <cell r="BL330">
            <v>5299.5861084681255</v>
          </cell>
          <cell r="BM330">
            <v>2.094124465501002E-2</v>
          </cell>
          <cell r="BN330">
            <v>0</v>
          </cell>
          <cell r="BO330">
            <v>0</v>
          </cell>
          <cell r="BP330">
            <v>5894088</v>
          </cell>
          <cell r="BQ330">
            <v>5525</v>
          </cell>
          <cell r="BR330" t="str">
            <v>Y</v>
          </cell>
          <cell r="BS330">
            <v>5560.4603773584904</v>
          </cell>
          <cell r="BT330">
            <v>2.0124948065272319E-2</v>
          </cell>
          <cell r="BU330">
            <v>0</v>
          </cell>
          <cell r="BV330">
            <v>5894088</v>
          </cell>
          <cell r="BW330">
            <v>0</v>
          </cell>
          <cell r="BX330">
            <v>5894088</v>
          </cell>
          <cell r="BY330">
            <v>37588</v>
          </cell>
          <cell r="BZ330">
            <v>5856500</v>
          </cell>
        </row>
        <row r="331">
          <cell r="C331">
            <v>9255420</v>
          </cell>
          <cell r="D331" t="str">
            <v>Sir William Robertson Academy, Welbourn</v>
          </cell>
          <cell r="E331">
            <v>856</v>
          </cell>
          <cell r="F331">
            <v>0</v>
          </cell>
          <cell r="G331">
            <v>856</v>
          </cell>
          <cell r="H331">
            <v>0</v>
          </cell>
          <cell r="I331">
            <v>2322432</v>
          </cell>
          <cell r="J331">
            <v>1758528</v>
          </cell>
          <cell r="K331">
            <v>0</v>
          </cell>
          <cell r="L331">
            <v>63450.000000000095</v>
          </cell>
          <cell r="M331">
            <v>0</v>
          </cell>
          <cell r="N331">
            <v>150509.99999999988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12231.445358401881</v>
          </cell>
          <cell r="V331">
            <v>9832.4324324324225</v>
          </cell>
          <cell r="W331">
            <v>3590.9753231492341</v>
          </cell>
          <cell r="X331">
            <v>9807.285546416002</v>
          </cell>
          <cell r="Y331">
            <v>13378.14336075203</v>
          </cell>
          <cell r="Z331">
            <v>0</v>
          </cell>
          <cell r="AA331">
            <v>0</v>
          </cell>
          <cell r="AB331">
            <v>1533.5831381733021</v>
          </cell>
          <cell r="AC331">
            <v>0</v>
          </cell>
          <cell r="AD331">
            <v>0</v>
          </cell>
          <cell r="AE331">
            <v>389158.7911785192</v>
          </cell>
          <cell r="AF331">
            <v>0</v>
          </cell>
          <cell r="AG331">
            <v>0</v>
          </cell>
          <cell r="AH331">
            <v>121300</v>
          </cell>
          <cell r="AI331">
            <v>0</v>
          </cell>
          <cell r="AJ331">
            <v>0</v>
          </cell>
          <cell r="AK331">
            <v>0</v>
          </cell>
          <cell r="AL331">
            <v>17992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4080960</v>
          </cell>
          <cell r="AV331">
            <v>653492.65633784409</v>
          </cell>
          <cell r="AW331">
            <v>139292</v>
          </cell>
          <cell r="AX331">
            <v>512043.89383902075</v>
          </cell>
          <cell r="AY331">
            <v>4873744.6563378442</v>
          </cell>
          <cell r="AZ331">
            <v>4855752.6563378442</v>
          </cell>
          <cell r="BA331">
            <v>5525</v>
          </cell>
          <cell r="BB331">
            <v>4729400</v>
          </cell>
          <cell r="BC331">
            <v>0</v>
          </cell>
          <cell r="BD331">
            <v>0</v>
          </cell>
          <cell r="BE331">
            <v>4873744.6563378442</v>
          </cell>
          <cell r="BF331">
            <v>0</v>
          </cell>
          <cell r="BG331">
            <v>4873744.6563378442</v>
          </cell>
          <cell r="BH331">
            <v>4747392</v>
          </cell>
          <cell r="BI331">
            <v>4608100</v>
          </cell>
          <cell r="BJ331">
            <v>4734452.6563378442</v>
          </cell>
          <cell r="BK331">
            <v>5530.9026359086965</v>
          </cell>
          <cell r="BL331">
            <v>5323.6254904933812</v>
          </cell>
          <cell r="BM331">
            <v>3.8935335662784454E-2</v>
          </cell>
          <cell r="BN331">
            <v>0</v>
          </cell>
          <cell r="BO331">
            <v>0</v>
          </cell>
          <cell r="BP331">
            <v>4873744.6563378442</v>
          </cell>
          <cell r="BQ331">
            <v>5672.6082433853317</v>
          </cell>
          <cell r="BR331" t="str">
            <v>Y</v>
          </cell>
          <cell r="BS331">
            <v>5693.6269349741169</v>
          </cell>
          <cell r="BT331">
            <v>3.6855339891380012E-2</v>
          </cell>
          <cell r="BU331">
            <v>0</v>
          </cell>
          <cell r="BV331">
            <v>4873744.6563378442</v>
          </cell>
          <cell r="BW331">
            <v>0</v>
          </cell>
          <cell r="BX331">
            <v>4873744.6563378442</v>
          </cell>
          <cell r="BY331">
            <v>17992</v>
          </cell>
          <cell r="BZ331">
            <v>4855752.6563378442</v>
          </cell>
        </row>
        <row r="332">
          <cell r="C332">
            <v>9255421</v>
          </cell>
          <cell r="D332" t="str">
            <v>St Peter and St Paul, Catholic Voluntary Academy</v>
          </cell>
          <cell r="E332">
            <v>479</v>
          </cell>
          <cell r="F332">
            <v>0</v>
          </cell>
          <cell r="G332">
            <v>479</v>
          </cell>
          <cell r="H332">
            <v>0</v>
          </cell>
          <cell r="I332">
            <v>1378944</v>
          </cell>
          <cell r="J332">
            <v>894600</v>
          </cell>
          <cell r="K332">
            <v>0</v>
          </cell>
          <cell r="L332">
            <v>64389.999999999905</v>
          </cell>
          <cell r="M332">
            <v>0</v>
          </cell>
          <cell r="N332">
            <v>139264.99999999997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11568.301886792447</v>
          </cell>
          <cell r="V332">
            <v>21339.098532494663</v>
          </cell>
          <cell r="W332">
            <v>28082.253668763115</v>
          </cell>
          <cell r="X332">
            <v>36552.620545073456</v>
          </cell>
          <cell r="Y332">
            <v>21790.985324947589</v>
          </cell>
          <cell r="Z332">
            <v>42005.387840670875</v>
          </cell>
          <cell r="AA332">
            <v>0</v>
          </cell>
          <cell r="AB332">
            <v>32129.999999999978</v>
          </cell>
          <cell r="AC332">
            <v>0</v>
          </cell>
          <cell r="AD332">
            <v>0</v>
          </cell>
          <cell r="AE332">
            <v>231170.72137736907</v>
          </cell>
          <cell r="AF332">
            <v>0</v>
          </cell>
          <cell r="AG332">
            <v>3005.7999999999815</v>
          </cell>
          <cell r="AH332">
            <v>121300</v>
          </cell>
          <cell r="AI332">
            <v>0</v>
          </cell>
          <cell r="AJ332">
            <v>0</v>
          </cell>
          <cell r="AK332">
            <v>0</v>
          </cell>
          <cell r="AL332">
            <v>14976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2273544</v>
          </cell>
          <cell r="AV332">
            <v>631300.169176111</v>
          </cell>
          <cell r="AW332">
            <v>136276</v>
          </cell>
          <cell r="AX332">
            <v>407700.91721401509</v>
          </cell>
          <cell r="AY332">
            <v>3041120.169176111</v>
          </cell>
          <cell r="AZ332">
            <v>3026144.169176111</v>
          </cell>
          <cell r="BA332">
            <v>5525</v>
          </cell>
          <cell r="BB332">
            <v>2646475</v>
          </cell>
          <cell r="BC332">
            <v>0</v>
          </cell>
          <cell r="BD332">
            <v>0</v>
          </cell>
          <cell r="BE332">
            <v>3041120.169176111</v>
          </cell>
          <cell r="BF332">
            <v>0</v>
          </cell>
          <cell r="BG332">
            <v>3041120.169176111</v>
          </cell>
          <cell r="BH332">
            <v>2661451</v>
          </cell>
          <cell r="BI332">
            <v>2525175</v>
          </cell>
          <cell r="BJ332">
            <v>2904844.169176111</v>
          </cell>
          <cell r="BK332">
            <v>6064.3928375284158</v>
          </cell>
          <cell r="BL332">
            <v>5834.9851840725805</v>
          </cell>
          <cell r="BM332">
            <v>3.9315893051800034E-2</v>
          </cell>
          <cell r="BN332">
            <v>0</v>
          </cell>
          <cell r="BO332">
            <v>0</v>
          </cell>
          <cell r="BP332">
            <v>3041120.169176111</v>
          </cell>
          <cell r="BQ332">
            <v>6317.6287456703776</v>
          </cell>
          <cell r="BR332" t="str">
            <v>Y</v>
          </cell>
          <cell r="BS332">
            <v>6348.8938813697514</v>
          </cell>
          <cell r="BT332">
            <v>3.9143872867130503E-2</v>
          </cell>
          <cell r="BU332">
            <v>0</v>
          </cell>
          <cell r="BV332">
            <v>3041120.169176111</v>
          </cell>
          <cell r="BW332">
            <v>0</v>
          </cell>
          <cell r="BX332">
            <v>3041120.169176111</v>
          </cell>
          <cell r="BY332">
            <v>14976</v>
          </cell>
          <cell r="BZ332">
            <v>3026144.169176111</v>
          </cell>
        </row>
        <row r="333">
          <cell r="C333">
            <v>9255424</v>
          </cell>
          <cell r="D333" t="str">
            <v>The Boston Grammar School</v>
          </cell>
          <cell r="E333">
            <v>610</v>
          </cell>
          <cell r="F333">
            <v>0</v>
          </cell>
          <cell r="G333">
            <v>610</v>
          </cell>
          <cell r="H333">
            <v>0</v>
          </cell>
          <cell r="I333">
            <v>1719144</v>
          </cell>
          <cell r="J333">
            <v>1180872</v>
          </cell>
          <cell r="K333">
            <v>0</v>
          </cell>
          <cell r="L333">
            <v>23970.000000000004</v>
          </cell>
          <cell r="M333">
            <v>0</v>
          </cell>
          <cell r="N333">
            <v>57954.999999999745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46400.000000000029</v>
          </cell>
          <cell r="V333">
            <v>27199.999999999938</v>
          </cell>
          <cell r="W333">
            <v>12494.999999999995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7650</v>
          </cell>
          <cell r="AC333">
            <v>0</v>
          </cell>
          <cell r="AD333">
            <v>0</v>
          </cell>
          <cell r="AE333">
            <v>70677.550533412999</v>
          </cell>
          <cell r="AF333">
            <v>0</v>
          </cell>
          <cell r="AG333">
            <v>0</v>
          </cell>
          <cell r="AH333">
            <v>121300</v>
          </cell>
          <cell r="AI333">
            <v>0</v>
          </cell>
          <cell r="AJ333">
            <v>0</v>
          </cell>
          <cell r="AK333">
            <v>0</v>
          </cell>
          <cell r="AL333">
            <v>22152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2900016</v>
          </cell>
          <cell r="AV333">
            <v>246347.55053341272</v>
          </cell>
          <cell r="AW333">
            <v>143452</v>
          </cell>
          <cell r="AX333">
            <v>267137.63186370046</v>
          </cell>
          <cell r="AY333">
            <v>3289815.550533413</v>
          </cell>
          <cell r="AZ333">
            <v>3267663.550533413</v>
          </cell>
          <cell r="BA333">
            <v>5525</v>
          </cell>
          <cell r="BB333">
            <v>3370250</v>
          </cell>
          <cell r="BC333">
            <v>0</v>
          </cell>
          <cell r="BD333">
            <v>102586.44946658704</v>
          </cell>
          <cell r="BE333">
            <v>3392402</v>
          </cell>
          <cell r="BF333">
            <v>0</v>
          </cell>
          <cell r="BG333">
            <v>3392401.9999999995</v>
          </cell>
          <cell r="BH333">
            <v>3392402</v>
          </cell>
          <cell r="BI333">
            <v>3248950</v>
          </cell>
          <cell r="BJ333">
            <v>3248950</v>
          </cell>
          <cell r="BK333">
            <v>5326.1475409836066</v>
          </cell>
          <cell r="BL333">
            <v>5213.8391376451082</v>
          </cell>
          <cell r="BM333">
            <v>2.1540442728201215E-2</v>
          </cell>
          <cell r="BN333">
            <v>0</v>
          </cell>
          <cell r="BO333">
            <v>0</v>
          </cell>
          <cell r="BP333">
            <v>3392402</v>
          </cell>
          <cell r="BQ333">
            <v>5525</v>
          </cell>
          <cell r="BR333" t="str">
            <v>Y</v>
          </cell>
          <cell r="BS333">
            <v>5561.3147540983609</v>
          </cell>
          <cell r="BT333">
            <v>2.0099731404911392E-2</v>
          </cell>
          <cell r="BU333">
            <v>0</v>
          </cell>
          <cell r="BV333">
            <v>3392402</v>
          </cell>
          <cell r="BW333">
            <v>0</v>
          </cell>
          <cell r="BX333">
            <v>3392402</v>
          </cell>
          <cell r="BY333">
            <v>22152</v>
          </cell>
          <cell r="BZ333">
            <v>3370250</v>
          </cell>
        </row>
        <row r="334">
          <cell r="C334">
            <v>9256906</v>
          </cell>
          <cell r="D334" t="str">
            <v>The Priory City of Lincoln Academy</v>
          </cell>
          <cell r="E334">
            <v>839</v>
          </cell>
          <cell r="F334">
            <v>0</v>
          </cell>
          <cell r="G334">
            <v>839</v>
          </cell>
          <cell r="H334">
            <v>0</v>
          </cell>
          <cell r="I334">
            <v>2349648</v>
          </cell>
          <cell r="J334">
            <v>1640952</v>
          </cell>
          <cell r="K334">
            <v>0</v>
          </cell>
          <cell r="L334">
            <v>113270.00000000015</v>
          </cell>
          <cell r="M334">
            <v>0</v>
          </cell>
          <cell r="N334">
            <v>246524.99999999985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29759.999999999913</v>
          </cell>
          <cell r="V334">
            <v>40799.99999999984</v>
          </cell>
          <cell r="W334">
            <v>20825.000000000025</v>
          </cell>
          <cell r="X334">
            <v>56549.999999999942</v>
          </cell>
          <cell r="Y334">
            <v>4900</v>
          </cell>
          <cell r="Z334">
            <v>84549.999999999709</v>
          </cell>
          <cell r="AA334">
            <v>0</v>
          </cell>
          <cell r="AB334">
            <v>15300.000000000055</v>
          </cell>
          <cell r="AC334">
            <v>0</v>
          </cell>
          <cell r="AD334">
            <v>0</v>
          </cell>
          <cell r="AE334">
            <v>419904.42033321661</v>
          </cell>
          <cell r="AF334">
            <v>0</v>
          </cell>
          <cell r="AG334">
            <v>0</v>
          </cell>
          <cell r="AH334">
            <v>121300</v>
          </cell>
          <cell r="AI334">
            <v>0</v>
          </cell>
          <cell r="AJ334">
            <v>0</v>
          </cell>
          <cell r="AK334">
            <v>0</v>
          </cell>
          <cell r="AL334">
            <v>40166.770000000004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3990600</v>
          </cell>
          <cell r="AV334">
            <v>1032384.420333216</v>
          </cell>
          <cell r="AW334">
            <v>161466.77000000002</v>
          </cell>
          <cell r="AX334">
            <v>687023.63569106383</v>
          </cell>
          <cell r="AY334">
            <v>5184451.1903332155</v>
          </cell>
          <cell r="AZ334">
            <v>5144284.420333216</v>
          </cell>
          <cell r="BA334">
            <v>5525</v>
          </cell>
          <cell r="BB334">
            <v>4635475</v>
          </cell>
          <cell r="BC334">
            <v>0</v>
          </cell>
          <cell r="BD334">
            <v>0</v>
          </cell>
          <cell r="BE334">
            <v>5184451.1903332155</v>
          </cell>
          <cell r="BF334">
            <v>0</v>
          </cell>
          <cell r="BG334">
            <v>5184451.1903332174</v>
          </cell>
          <cell r="BH334">
            <v>4675641.7699999996</v>
          </cell>
          <cell r="BI334">
            <v>4514175</v>
          </cell>
          <cell r="BJ334">
            <v>5022984.420333216</v>
          </cell>
          <cell r="BK334">
            <v>5986.8705844257638</v>
          </cell>
          <cell r="BL334">
            <v>5770.6389435582823</v>
          </cell>
          <cell r="BM334">
            <v>3.747100502776371E-2</v>
          </cell>
          <cell r="BN334">
            <v>0</v>
          </cell>
          <cell r="BO334">
            <v>0</v>
          </cell>
          <cell r="BP334">
            <v>5184451.1903332155</v>
          </cell>
          <cell r="BQ334">
            <v>6131.4474616605676</v>
          </cell>
          <cell r="BR334" t="str">
            <v>Y</v>
          </cell>
          <cell r="BS334">
            <v>6179.3220385378017</v>
          </cell>
          <cell r="BT334">
            <v>3.483572226462428E-2</v>
          </cell>
          <cell r="BU334">
            <v>0</v>
          </cell>
          <cell r="BV334">
            <v>5184451.1903332155</v>
          </cell>
          <cell r="BW334">
            <v>0</v>
          </cell>
          <cell r="BX334">
            <v>5184451.1903332155</v>
          </cell>
          <cell r="BY334">
            <v>42244.66</v>
          </cell>
          <cell r="BZ334">
            <v>5142206.5303332154</v>
          </cell>
        </row>
        <row r="335">
          <cell r="C335">
            <v>9256907</v>
          </cell>
          <cell r="D335" t="str">
            <v>The Priory Academy LSST</v>
          </cell>
          <cell r="E335">
            <v>1329</v>
          </cell>
          <cell r="F335">
            <v>0</v>
          </cell>
          <cell r="G335">
            <v>1329</v>
          </cell>
          <cell r="H335">
            <v>0</v>
          </cell>
          <cell r="I335">
            <v>3733128</v>
          </cell>
          <cell r="J335">
            <v>2586672</v>
          </cell>
          <cell r="K335">
            <v>0</v>
          </cell>
          <cell r="L335">
            <v>64390.000000000204</v>
          </cell>
          <cell r="M335">
            <v>0</v>
          </cell>
          <cell r="N335">
            <v>166080.00000000006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16000.000000000015</v>
          </cell>
          <cell r="V335">
            <v>35274.999999999985</v>
          </cell>
          <cell r="W335">
            <v>33319.999999999985</v>
          </cell>
          <cell r="X335">
            <v>51350.000000000029</v>
          </cell>
          <cell r="Y335">
            <v>31500.000000000036</v>
          </cell>
          <cell r="Z335">
            <v>9790.0000000000055</v>
          </cell>
          <cell r="AA335">
            <v>0</v>
          </cell>
          <cell r="AB335">
            <v>15299.999999999993</v>
          </cell>
          <cell r="AC335">
            <v>0</v>
          </cell>
          <cell r="AD335">
            <v>0</v>
          </cell>
          <cell r="AE335">
            <v>266445.54266148136</v>
          </cell>
          <cell r="AF335">
            <v>0</v>
          </cell>
          <cell r="AG335">
            <v>0</v>
          </cell>
          <cell r="AH335">
            <v>121300</v>
          </cell>
          <cell r="AI335">
            <v>0</v>
          </cell>
          <cell r="AJ335">
            <v>0</v>
          </cell>
          <cell r="AK335">
            <v>0</v>
          </cell>
          <cell r="AL335">
            <v>59800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6319800</v>
          </cell>
          <cell r="AV335">
            <v>689450.54266148177</v>
          </cell>
          <cell r="AW335">
            <v>181100</v>
          </cell>
          <cell r="AX335">
            <v>643478.19075879385</v>
          </cell>
          <cell r="AY335">
            <v>7190350.5426614815</v>
          </cell>
          <cell r="AZ335">
            <v>7130550.5426614815</v>
          </cell>
          <cell r="BA335">
            <v>5525</v>
          </cell>
          <cell r="BB335">
            <v>7342725</v>
          </cell>
          <cell r="BC335">
            <v>0</v>
          </cell>
          <cell r="BD335">
            <v>212174.45733851846</v>
          </cell>
          <cell r="BE335">
            <v>7402525</v>
          </cell>
          <cell r="BF335">
            <v>0</v>
          </cell>
          <cell r="BG335">
            <v>7402525</v>
          </cell>
          <cell r="BH335">
            <v>7402525</v>
          </cell>
          <cell r="BI335">
            <v>7221425</v>
          </cell>
          <cell r="BJ335">
            <v>7221425</v>
          </cell>
          <cell r="BK335">
            <v>5433.7283671933783</v>
          </cell>
          <cell r="BL335">
            <v>5324.4776119402986</v>
          </cell>
          <cell r="BM335">
            <v>2.0518586651220319E-2</v>
          </cell>
          <cell r="BN335">
            <v>0</v>
          </cell>
          <cell r="BO335">
            <v>0</v>
          </cell>
          <cell r="BP335">
            <v>7402525</v>
          </cell>
          <cell r="BQ335">
            <v>5525</v>
          </cell>
          <cell r="BR335" t="str">
            <v>Y</v>
          </cell>
          <cell r="BS335">
            <v>5569.9962377727616</v>
          </cell>
          <cell r="BT335">
            <v>2.0215552237660361E-2</v>
          </cell>
          <cell r="BU335">
            <v>0</v>
          </cell>
          <cell r="BV335">
            <v>7402525</v>
          </cell>
          <cell r="BW335">
            <v>0</v>
          </cell>
          <cell r="BX335">
            <v>7402525</v>
          </cell>
          <cell r="BY335">
            <v>59800</v>
          </cell>
          <cell r="BZ335">
            <v>7342725</v>
          </cell>
        </row>
        <row r="336">
          <cell r="C336">
            <v>9256909</v>
          </cell>
          <cell r="D336" t="str">
            <v>St George's Academy</v>
          </cell>
          <cell r="E336">
            <v>1959.25</v>
          </cell>
          <cell r="F336">
            <v>0</v>
          </cell>
          <cell r="G336">
            <v>1959.25</v>
          </cell>
          <cell r="H336">
            <v>0</v>
          </cell>
          <cell r="I336">
            <v>5598558</v>
          </cell>
          <cell r="J336">
            <v>3706200</v>
          </cell>
          <cell r="K336">
            <v>0</v>
          </cell>
          <cell r="L336">
            <v>212466.62441800305</v>
          </cell>
          <cell r="M336">
            <v>0</v>
          </cell>
          <cell r="N336">
            <v>468182.70434557751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104168.81987577616</v>
          </cell>
          <cell r="V336">
            <v>47840.382375776375</v>
          </cell>
          <cell r="W336">
            <v>60339.22101449273</v>
          </cell>
          <cell r="X336">
            <v>64598.460144927514</v>
          </cell>
          <cell r="Y336">
            <v>0</v>
          </cell>
          <cell r="Z336">
            <v>0</v>
          </cell>
          <cell r="AA336">
            <v>0</v>
          </cell>
          <cell r="AB336">
            <v>14419.493586317465</v>
          </cell>
          <cell r="AC336">
            <v>0</v>
          </cell>
          <cell r="AD336">
            <v>0</v>
          </cell>
          <cell r="AE336">
            <v>825965.05571537022</v>
          </cell>
          <cell r="AF336">
            <v>0</v>
          </cell>
          <cell r="AG336">
            <v>0</v>
          </cell>
          <cell r="AH336">
            <v>121300</v>
          </cell>
          <cell r="AI336">
            <v>0</v>
          </cell>
          <cell r="AJ336">
            <v>0</v>
          </cell>
          <cell r="AK336">
            <v>195697</v>
          </cell>
          <cell r="AL336">
            <v>74684.849999999991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9304758</v>
          </cell>
          <cell r="AV336">
            <v>1797980.7614762411</v>
          </cell>
          <cell r="AW336">
            <v>391681.85</v>
          </cell>
          <cell r="AX336">
            <v>1276439.3448818023</v>
          </cell>
          <cell r="AY336">
            <v>11494420.611476241</v>
          </cell>
          <cell r="AZ336">
            <v>11224038.761476241</v>
          </cell>
          <cell r="BA336">
            <v>5525</v>
          </cell>
          <cell r="BB336">
            <v>10824856.25</v>
          </cell>
          <cell r="BC336">
            <v>0</v>
          </cell>
          <cell r="BD336">
            <v>0</v>
          </cell>
          <cell r="BE336">
            <v>11494420.611476241</v>
          </cell>
          <cell r="BF336">
            <v>0</v>
          </cell>
          <cell r="BG336">
            <v>11494420.611476243</v>
          </cell>
          <cell r="BH336">
            <v>11095238.1</v>
          </cell>
          <cell r="BI336">
            <v>10899253.25</v>
          </cell>
          <cell r="BJ336">
            <v>11298435.761476241</v>
          </cell>
          <cell r="BK336">
            <v>5766.7146925998422</v>
          </cell>
          <cell r="BL336">
            <v>5581.9043077126262</v>
          </cell>
          <cell r="BM336">
            <v>3.3108841481187694E-2</v>
          </cell>
          <cell r="BN336">
            <v>0</v>
          </cell>
          <cell r="BO336">
            <v>0</v>
          </cell>
          <cell r="BP336">
            <v>11494420.611476241</v>
          </cell>
          <cell r="BQ336">
            <v>5728.7425093664624</v>
          </cell>
          <cell r="BR336" t="str">
            <v>Y</v>
          </cell>
          <cell r="BS336">
            <v>5866.7452400031852</v>
          </cell>
          <cell r="BT336">
            <v>3.1908365939658401E-2</v>
          </cell>
          <cell r="BU336">
            <v>0</v>
          </cell>
          <cell r="BV336">
            <v>11494420.611476241</v>
          </cell>
          <cell r="BW336">
            <v>0</v>
          </cell>
          <cell r="BX336">
            <v>11494420.611476241</v>
          </cell>
          <cell r="BY336">
            <v>74495.199999999997</v>
          </cell>
          <cell r="BZ336">
            <v>11419925.411476241</v>
          </cell>
        </row>
        <row r="337">
          <cell r="C337">
            <v>9256910</v>
          </cell>
          <cell r="D337" t="str">
            <v>The Priory Ruskin Academy</v>
          </cell>
          <cell r="E337">
            <v>1181</v>
          </cell>
          <cell r="F337">
            <v>0</v>
          </cell>
          <cell r="G337">
            <v>1181</v>
          </cell>
          <cell r="H337">
            <v>0</v>
          </cell>
          <cell r="I337">
            <v>3279528</v>
          </cell>
          <cell r="J337">
            <v>2341296</v>
          </cell>
          <cell r="K337">
            <v>0</v>
          </cell>
          <cell r="L337">
            <v>114679.99999999981</v>
          </cell>
          <cell r="M337">
            <v>0</v>
          </cell>
          <cell r="N337">
            <v>269014.99999999965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34559.999999999985</v>
          </cell>
          <cell r="V337">
            <v>54825</v>
          </cell>
          <cell r="W337">
            <v>11305.000000000029</v>
          </cell>
          <cell r="X337">
            <v>12350.000000000033</v>
          </cell>
          <cell r="Y337">
            <v>89600.000000000335</v>
          </cell>
          <cell r="Z337">
            <v>0</v>
          </cell>
          <cell r="AA337">
            <v>0</v>
          </cell>
          <cell r="AB337">
            <v>10709.999999999998</v>
          </cell>
          <cell r="AC337">
            <v>0</v>
          </cell>
          <cell r="AD337">
            <v>0</v>
          </cell>
          <cell r="AE337">
            <v>670263.35361251514</v>
          </cell>
          <cell r="AF337">
            <v>0</v>
          </cell>
          <cell r="AG337">
            <v>0</v>
          </cell>
          <cell r="AH337">
            <v>121300</v>
          </cell>
          <cell r="AI337">
            <v>0</v>
          </cell>
          <cell r="AJ337">
            <v>0</v>
          </cell>
          <cell r="AK337">
            <v>0</v>
          </cell>
          <cell r="AL337">
            <v>49125.14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5620824</v>
          </cell>
          <cell r="AV337">
            <v>1267308.3536125151</v>
          </cell>
          <cell r="AW337">
            <v>170425.14</v>
          </cell>
          <cell r="AX337">
            <v>895170.10182757676</v>
          </cell>
          <cell r="AY337">
            <v>7058557.4936125148</v>
          </cell>
          <cell r="AZ337">
            <v>7009432.3536125151</v>
          </cell>
          <cell r="BA337">
            <v>5525</v>
          </cell>
          <cell r="BB337">
            <v>6525025</v>
          </cell>
          <cell r="BC337">
            <v>0</v>
          </cell>
          <cell r="BD337">
            <v>0</v>
          </cell>
          <cell r="BE337">
            <v>7058557.4936125148</v>
          </cell>
          <cell r="BF337">
            <v>0</v>
          </cell>
          <cell r="BG337">
            <v>7058557.4936125148</v>
          </cell>
          <cell r="BH337">
            <v>6574150.1399999997</v>
          </cell>
          <cell r="BI337">
            <v>6403725</v>
          </cell>
          <cell r="BJ337">
            <v>6888132.3536125151</v>
          </cell>
          <cell r="BK337">
            <v>5832.4575390453138</v>
          </cell>
          <cell r="BL337">
            <v>5610.1224627366619</v>
          </cell>
          <cell r="BM337">
            <v>3.9631055789857941E-2</v>
          </cell>
          <cell r="BN337">
            <v>0</v>
          </cell>
          <cell r="BO337">
            <v>0</v>
          </cell>
          <cell r="BP337">
            <v>7058557.4936125148</v>
          </cell>
          <cell r="BQ337">
            <v>5935.1671072078871</v>
          </cell>
          <cell r="BR337" t="str">
            <v>Y</v>
          </cell>
          <cell r="BS337">
            <v>5976.7633307472606</v>
          </cell>
          <cell r="BT337">
            <v>3.8211503049576212E-2</v>
          </cell>
          <cell r="BU337">
            <v>0</v>
          </cell>
          <cell r="BV337">
            <v>7058557.4936125148</v>
          </cell>
          <cell r="BW337">
            <v>0</v>
          </cell>
          <cell r="BX337">
            <v>7058557.4936125148</v>
          </cell>
          <cell r="BY337">
            <v>49125.14</v>
          </cell>
          <cell r="BZ337">
            <v>7009432.3536125151</v>
          </cell>
        </row>
        <row r="338">
          <cell r="C338">
            <v>9256911</v>
          </cell>
          <cell r="D338" t="str">
            <v>Skegness Academy</v>
          </cell>
          <cell r="E338">
            <v>901</v>
          </cell>
          <cell r="F338">
            <v>0</v>
          </cell>
          <cell r="G338">
            <v>901</v>
          </cell>
          <cell r="H338">
            <v>0</v>
          </cell>
          <cell r="I338">
            <v>2649024</v>
          </cell>
          <cell r="J338">
            <v>1620504</v>
          </cell>
          <cell r="K338">
            <v>0</v>
          </cell>
          <cell r="L338">
            <v>245809.99999999983</v>
          </cell>
          <cell r="M338">
            <v>0</v>
          </cell>
          <cell r="N338">
            <v>476615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44480.000000000102</v>
          </cell>
          <cell r="V338">
            <v>57375.00000000016</v>
          </cell>
          <cell r="W338">
            <v>51170.000000000022</v>
          </cell>
          <cell r="X338">
            <v>67599.999999999782</v>
          </cell>
          <cell r="Y338">
            <v>133700.00000000009</v>
          </cell>
          <cell r="Z338">
            <v>174439.99999999962</v>
          </cell>
          <cell r="AA338">
            <v>0</v>
          </cell>
          <cell r="AB338">
            <v>4590.0000000000018</v>
          </cell>
          <cell r="AC338">
            <v>0</v>
          </cell>
          <cell r="AD338">
            <v>0</v>
          </cell>
          <cell r="AE338">
            <v>635358.19741065206</v>
          </cell>
          <cell r="AF338">
            <v>0</v>
          </cell>
          <cell r="AG338">
            <v>49130.200000000514</v>
          </cell>
          <cell r="AH338">
            <v>121300</v>
          </cell>
          <cell r="AI338">
            <v>0</v>
          </cell>
          <cell r="AJ338">
            <v>0</v>
          </cell>
          <cell r="AK338">
            <v>0</v>
          </cell>
          <cell r="AL338">
            <v>51053.599999999999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4269528</v>
          </cell>
          <cell r="AV338">
            <v>1940268.3974106519</v>
          </cell>
          <cell r="AW338">
            <v>172353.6</v>
          </cell>
          <cell r="AX338">
            <v>1103136.3321087523</v>
          </cell>
          <cell r="AY338">
            <v>6382149.9974106513</v>
          </cell>
          <cell r="AZ338">
            <v>6331096.3974106517</v>
          </cell>
          <cell r="BA338">
            <v>5525</v>
          </cell>
          <cell r="BB338">
            <v>4978025</v>
          </cell>
          <cell r="BC338">
            <v>0</v>
          </cell>
          <cell r="BD338">
            <v>0</v>
          </cell>
          <cell r="BE338">
            <v>6382149.9974106513</v>
          </cell>
          <cell r="BF338">
            <v>0</v>
          </cell>
          <cell r="BG338">
            <v>6382149.9974106522</v>
          </cell>
          <cell r="BH338">
            <v>5029078.5999999996</v>
          </cell>
          <cell r="BI338">
            <v>4856725</v>
          </cell>
          <cell r="BJ338">
            <v>6209796.3974106517</v>
          </cell>
          <cell r="BK338">
            <v>6892.1158683803014</v>
          </cell>
          <cell r="BL338">
            <v>6542.1788537647062</v>
          </cell>
          <cell r="BM338">
            <v>5.348936836452025E-2</v>
          </cell>
          <cell r="BN338">
            <v>0</v>
          </cell>
          <cell r="BO338">
            <v>0</v>
          </cell>
          <cell r="BP338">
            <v>6382149.9974106513</v>
          </cell>
          <cell r="BQ338">
            <v>7026.7440592793027</v>
          </cell>
          <cell r="BR338" t="str">
            <v>Y</v>
          </cell>
          <cell r="BS338">
            <v>7083.4073223203677</v>
          </cell>
          <cell r="BT338">
            <v>5.0179710454251847E-2</v>
          </cell>
          <cell r="BU338">
            <v>0</v>
          </cell>
          <cell r="BV338">
            <v>6382149.9974106513</v>
          </cell>
          <cell r="BW338">
            <v>0</v>
          </cell>
          <cell r="BX338">
            <v>6382149.9974106513</v>
          </cell>
          <cell r="BY338">
            <v>51053.599999999999</v>
          </cell>
          <cell r="BZ338">
            <v>6331096.3974106517</v>
          </cell>
        </row>
        <row r="339">
          <cell r="C339">
            <v>9256905</v>
          </cell>
          <cell r="D339" t="str">
            <v>The Priory Witham Academy</v>
          </cell>
          <cell r="E339">
            <v>942</v>
          </cell>
          <cell r="F339">
            <v>395</v>
          </cell>
          <cell r="G339">
            <v>547</v>
          </cell>
          <cell r="H339">
            <v>1270715</v>
          </cell>
          <cell r="I339">
            <v>1701000</v>
          </cell>
          <cell r="J339">
            <v>879264</v>
          </cell>
          <cell r="K339">
            <v>96819.999999999985</v>
          </cell>
          <cell r="L339">
            <v>100580.00000000009</v>
          </cell>
          <cell r="M339">
            <v>123899.99999999997</v>
          </cell>
          <cell r="N339">
            <v>217114.99999999985</v>
          </cell>
          <cell r="O339">
            <v>1980.000000000002</v>
          </cell>
          <cell r="P339">
            <v>2699.9999999999968</v>
          </cell>
          <cell r="Q339">
            <v>30659.999999999916</v>
          </cell>
          <cell r="R339">
            <v>25759.999999999967</v>
          </cell>
          <cell r="S339">
            <v>2939.9999999999959</v>
          </cell>
          <cell r="T339">
            <v>80640.000000000029</v>
          </cell>
          <cell r="U339">
            <v>8319.9999999999927</v>
          </cell>
          <cell r="V339">
            <v>12325.000000000002</v>
          </cell>
          <cell r="W339">
            <v>47599.999999999956</v>
          </cell>
          <cell r="X339">
            <v>50699.999999999927</v>
          </cell>
          <cell r="Y339">
            <v>16100.000000000005</v>
          </cell>
          <cell r="Z339">
            <v>86330.000000000087</v>
          </cell>
          <cell r="AA339">
            <v>24286.691176470653</v>
          </cell>
          <cell r="AB339">
            <v>4606.8440366972454</v>
          </cell>
          <cell r="AC339">
            <v>0</v>
          </cell>
          <cell r="AD339">
            <v>162067.5595238095</v>
          </cell>
          <cell r="AE339">
            <v>308465.92422030494</v>
          </cell>
          <cell r="AF339">
            <v>14152.500000000011</v>
          </cell>
          <cell r="AG339">
            <v>0</v>
          </cell>
          <cell r="AH339">
            <v>121300</v>
          </cell>
          <cell r="AI339">
            <v>0</v>
          </cell>
          <cell r="AJ339">
            <v>0</v>
          </cell>
          <cell r="AK339">
            <v>0</v>
          </cell>
          <cell r="AL339">
            <v>45311.15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3850979</v>
          </cell>
          <cell r="AV339">
            <v>1418049.5189572822</v>
          </cell>
          <cell r="AW339">
            <v>166611.15</v>
          </cell>
          <cell r="AX339">
            <v>832057.37270058133</v>
          </cell>
          <cell r="AY339">
            <v>5435639.6689572828</v>
          </cell>
          <cell r="AZ339">
            <v>5390328.5189572824</v>
          </cell>
          <cell r="BA339">
            <v>4790</v>
          </cell>
          <cell r="BB339">
            <v>4512180</v>
          </cell>
          <cell r="BC339">
            <v>0</v>
          </cell>
          <cell r="BD339">
            <v>0</v>
          </cell>
          <cell r="BE339">
            <v>5435639.6689572828</v>
          </cell>
          <cell r="BF339">
            <v>1906485.2371652483</v>
          </cell>
          <cell r="BG339">
            <v>3529154.4317920343</v>
          </cell>
          <cell r="BH339">
            <v>4557491.1500000004</v>
          </cell>
          <cell r="BI339">
            <v>4390880</v>
          </cell>
          <cell r="BJ339">
            <v>5269028.5189572824</v>
          </cell>
          <cell r="BK339">
            <v>5593.4485339249286</v>
          </cell>
          <cell r="BL339">
            <v>5386.8721886563872</v>
          </cell>
          <cell r="BM339">
            <v>3.8348105920082441E-2</v>
          </cell>
          <cell r="BN339">
            <v>0</v>
          </cell>
          <cell r="BO339">
            <v>0</v>
          </cell>
          <cell r="BP339">
            <v>5435639.6689572828</v>
          </cell>
          <cell r="BQ339">
            <v>5722.2171114196208</v>
          </cell>
          <cell r="BR339" t="str">
            <v>Y</v>
          </cell>
          <cell r="BS339">
            <v>5770.31811991219</v>
          </cell>
          <cell r="BT339">
            <v>3.5895940044495589E-2</v>
          </cell>
          <cell r="BU339">
            <v>0</v>
          </cell>
          <cell r="BV339">
            <v>5435639.6689572828</v>
          </cell>
          <cell r="BW339">
            <v>0</v>
          </cell>
          <cell r="BX339">
            <v>5435639.6689572828</v>
          </cell>
          <cell r="BY339">
            <v>45311.15</v>
          </cell>
          <cell r="BZ339">
            <v>5390328.5189572824</v>
          </cell>
        </row>
      </sheetData>
      <sheetData sheetId="10">
        <row r="3">
          <cell r="L3">
            <v>5.0000000000000001E-3</v>
          </cell>
          <cell r="S3">
            <v>5.0000000000000001E-3</v>
          </cell>
          <cell r="Z3">
            <v>5.0000000000000001E-3</v>
          </cell>
          <cell r="AG3">
            <v>5.0000000000000001E-3</v>
          </cell>
        </row>
      </sheetData>
      <sheetData sheetId="11"/>
      <sheetData sheetId="12">
        <row r="50">
          <cell r="E50">
            <v>-67994.559999999998</v>
          </cell>
        </row>
      </sheetData>
      <sheetData sheetId="13"/>
      <sheetData sheetId="14"/>
      <sheetData sheetId="15">
        <row r="1">
          <cell r="L1">
            <v>0</v>
          </cell>
        </row>
        <row r="12">
          <cell r="E12">
            <v>12.539</v>
          </cell>
          <cell r="F12">
            <v>10.638999999999999</v>
          </cell>
          <cell r="G12">
            <v>10.638999999999999</v>
          </cell>
          <cell r="H12">
            <v>10.638999999999999</v>
          </cell>
          <cell r="I12">
            <v>10.638999999999999</v>
          </cell>
          <cell r="J12">
            <v>10.638999999999999</v>
          </cell>
        </row>
        <row r="13">
          <cell r="E13">
            <v>13.539</v>
          </cell>
          <cell r="F13">
            <v>11.638999999999999</v>
          </cell>
          <cell r="G13">
            <v>11.638999999999999</v>
          </cell>
          <cell r="H13">
            <v>11.638999999999999</v>
          </cell>
          <cell r="I13">
            <v>11.638999999999999</v>
          </cell>
          <cell r="J13">
            <v>11.638999999999999</v>
          </cell>
        </row>
      </sheetData>
      <sheetData sheetId="16"/>
      <sheetData sheetId="17"/>
      <sheetData sheetId="18">
        <row r="1">
          <cell r="R1">
            <v>0</v>
          </cell>
        </row>
      </sheetData>
      <sheetData sheetId="19"/>
      <sheetData sheetId="20">
        <row r="4">
          <cell r="B4" t="str">
            <v>Cost Centre</v>
          </cell>
        </row>
        <row r="5">
          <cell r="B5" t="str">
            <v>S31600</v>
          </cell>
        </row>
        <row r="9">
          <cell r="B9" t="str">
            <v>Teaching Staff - (E01)</v>
          </cell>
        </row>
        <row r="11">
          <cell r="B11" t="str">
            <v>Teachers Basic Pay</v>
          </cell>
        </row>
        <row r="12">
          <cell r="B12" t="str">
            <v>Teachers Ers NI</v>
          </cell>
        </row>
        <row r="13">
          <cell r="B13" t="str">
            <v>Teachers Ers Pension Conts</v>
          </cell>
        </row>
        <row r="14">
          <cell r="B14" t="str">
            <v>Teachers Allowances</v>
          </cell>
        </row>
        <row r="15">
          <cell r="D15">
            <v>739386.8</v>
          </cell>
          <cell r="E15">
            <v>752382</v>
          </cell>
          <cell r="F15">
            <v>792564.9575163268</v>
          </cell>
          <cell r="G15">
            <v>816157.19380327058</v>
          </cell>
          <cell r="H15">
            <v>837341.38388911402</v>
          </cell>
          <cell r="I15">
            <v>857892.47055923159</v>
          </cell>
        </row>
        <row r="17">
          <cell r="B17" t="str">
            <v>Supply Teaching Staff - (E02)</v>
          </cell>
        </row>
        <row r="19">
          <cell r="B19" t="str">
            <v>Supply Teachers Basic Pay</v>
          </cell>
        </row>
        <row r="20">
          <cell r="B20" t="str">
            <v>Supply Teachers Ers NI</v>
          </cell>
        </row>
        <row r="21">
          <cell r="B21" t="str">
            <v>Supply Teachers Ers Pension Conts</v>
          </cell>
        </row>
        <row r="22">
          <cell r="B22" t="str">
            <v>Supply Teacher Allowances</v>
          </cell>
        </row>
        <row r="23">
          <cell r="B23" t="str">
            <v>Tutors/Instructors Basic Pay</v>
          </cell>
        </row>
        <row r="24">
          <cell r="B24" t="str">
            <v>Tutors/Instructors Ers NI</v>
          </cell>
        </row>
        <row r="25">
          <cell r="B25" t="str">
            <v>Tutors/Instructors Ers Pension Conts</v>
          </cell>
        </row>
        <row r="26">
          <cell r="B26" t="str">
            <v>Tutors/Instructors Allowances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9">
          <cell r="B29" t="str">
            <v>Education Support Staff - (E03)</v>
          </cell>
        </row>
        <row r="31">
          <cell r="B31" t="str">
            <v>Librarians &amp; Assistants - Basic Pay</v>
          </cell>
        </row>
        <row r="32">
          <cell r="B32" t="str">
            <v>Librarians &amp; Assistants Ers NI</v>
          </cell>
        </row>
        <row r="33">
          <cell r="B33" t="str">
            <v>Librarians &amp; Assistants Ers Pension Cont</v>
          </cell>
        </row>
        <row r="34">
          <cell r="B34" t="str">
            <v>Librarians &amp; Assistants Allowances</v>
          </cell>
        </row>
        <row r="35">
          <cell r="B35" t="str">
            <v>Care Staff Basic Pay</v>
          </cell>
        </row>
        <row r="36">
          <cell r="B36" t="str">
            <v>Care Staff Ers NI</v>
          </cell>
        </row>
        <row r="37">
          <cell r="B37" t="str">
            <v>Care Staff Ers Pension Conts</v>
          </cell>
        </row>
        <row r="38">
          <cell r="B38" t="str">
            <v>Care Staff Allowances</v>
          </cell>
        </row>
        <row r="39">
          <cell r="B39" t="str">
            <v>Learning Support Assistants Basic Pay</v>
          </cell>
        </row>
        <row r="40">
          <cell r="B40" t="str">
            <v>Learning Support Assistants Ers NI</v>
          </cell>
        </row>
        <row r="41">
          <cell r="B41" t="str">
            <v>Learning Support Assistants Ers Pens Conts</v>
          </cell>
        </row>
        <row r="42">
          <cell r="B42" t="str">
            <v>Learning Support Assistants Allowances</v>
          </cell>
        </row>
        <row r="43">
          <cell r="B43" t="str">
            <v>Technical Staff Basic Pay</v>
          </cell>
        </row>
        <row r="44">
          <cell r="B44" t="str">
            <v>Technical Staff Ers NI</v>
          </cell>
        </row>
        <row r="45">
          <cell r="B45" t="str">
            <v>Technical Staff Ers Pension Conts</v>
          </cell>
        </row>
        <row r="46">
          <cell r="B46" t="str">
            <v>Technical Staff Allowances</v>
          </cell>
        </row>
        <row r="47">
          <cell r="B47" t="str">
            <v>Support Worker Basic Pay</v>
          </cell>
        </row>
        <row r="48">
          <cell r="B48" t="str">
            <v>Support Worker Ers NI</v>
          </cell>
        </row>
        <row r="49">
          <cell r="B49" t="str">
            <v>Support Worker Ers Pension Conts</v>
          </cell>
        </row>
        <row r="50">
          <cell r="B50" t="str">
            <v>Support Worker Allowances</v>
          </cell>
        </row>
        <row r="51">
          <cell r="D51">
            <v>262937.12</v>
          </cell>
          <cell r="E51">
            <v>279009</v>
          </cell>
          <cell r="F51">
            <v>281814.10627112386</v>
          </cell>
          <cell r="G51">
            <v>291093.51535482961</v>
          </cell>
          <cell r="H51">
            <v>297244.93614752684</v>
          </cell>
          <cell r="I51">
            <v>303521.79742322682</v>
          </cell>
        </row>
        <row r="53">
          <cell r="B53" t="str">
            <v>Premises Staff - (E04)</v>
          </cell>
        </row>
        <row r="55">
          <cell r="B55" t="str">
            <v>Caretakers &amp; Cleaners Basic Pay</v>
          </cell>
        </row>
        <row r="56">
          <cell r="B56" t="str">
            <v>Caretakers &amp; Cleaners Ers NI</v>
          </cell>
        </row>
        <row r="57">
          <cell r="B57" t="str">
            <v>Caretakers &amp; Cleaners Ers Pension Conts</v>
          </cell>
        </row>
        <row r="58">
          <cell r="B58" t="str">
            <v>Caretakers &amp; Cleaners Allowances</v>
          </cell>
        </row>
        <row r="59">
          <cell r="B59" t="str">
            <v>Domestic Staff Basic Pay</v>
          </cell>
        </row>
        <row r="60">
          <cell r="B60" t="str">
            <v>Domestic Staff Ers NI</v>
          </cell>
        </row>
        <row r="61">
          <cell r="B61" t="str">
            <v>Domestic Staff Ers Pension Conts</v>
          </cell>
        </row>
        <row r="62">
          <cell r="B62" t="str">
            <v>Domestic Staff Allowances</v>
          </cell>
        </row>
        <row r="63">
          <cell r="D63">
            <v>52028.310000000005</v>
          </cell>
          <cell r="E63">
            <v>48490</v>
          </cell>
          <cell r="F63">
            <v>49434.167822477233</v>
          </cell>
          <cell r="G63">
            <v>50450.242178926783</v>
          </cell>
          <cell r="H63">
            <v>51486.638022505314</v>
          </cell>
          <cell r="I63">
            <v>52543.761782955415</v>
          </cell>
        </row>
        <row r="65">
          <cell r="B65" t="str">
            <v>Administrative and Clerical Staff (E05)</v>
          </cell>
        </row>
        <row r="67">
          <cell r="B67" t="str">
            <v>Clerk to Governors Basic Pay</v>
          </cell>
        </row>
        <row r="68">
          <cell r="B68" t="str">
            <v>Clerk to Governors Ers NI</v>
          </cell>
        </row>
        <row r="69">
          <cell r="B69" t="str">
            <v>Clerk to Governors Ers Pension Conts</v>
          </cell>
        </row>
        <row r="70">
          <cell r="B70" t="str">
            <v>Clerk to Governors Allowances</v>
          </cell>
        </row>
        <row r="71">
          <cell r="B71" t="str">
            <v>Admin &amp; Professional Basic Pay</v>
          </cell>
        </row>
        <row r="72">
          <cell r="B72" t="str">
            <v>Admin &amp; Professional Ers NI</v>
          </cell>
        </row>
        <row r="73">
          <cell r="B73" t="str">
            <v>Admin &amp; Professional Ers Pension Conts</v>
          </cell>
        </row>
        <row r="74">
          <cell r="B74" t="str">
            <v>Admin &amp; Professional Allowances</v>
          </cell>
        </row>
        <row r="75">
          <cell r="D75">
            <v>86671.35</v>
          </cell>
          <cell r="E75">
            <v>91091</v>
          </cell>
          <cell r="F75">
            <v>90203.090383290924</v>
          </cell>
          <cell r="G75">
            <v>92090.203684107808</v>
          </cell>
          <cell r="H75">
            <v>94015.043549438706</v>
          </cell>
          <cell r="I75">
            <v>95978.365397326808</v>
          </cell>
        </row>
        <row r="77">
          <cell r="B77" t="str">
            <v>Catering Staff - (E06)</v>
          </cell>
        </row>
        <row r="79">
          <cell r="B79" t="str">
            <v>Cooks &amp; Kitchen Assts Basic</v>
          </cell>
        </row>
        <row r="80">
          <cell r="B80" t="str">
            <v>Cooks &amp; Kitchen Assts Ers NI</v>
          </cell>
        </row>
        <row r="81">
          <cell r="B81" t="str">
            <v>Cooks &amp; Kitchen Assts Ers Pens</v>
          </cell>
        </row>
        <row r="82">
          <cell r="B82" t="str">
            <v>Cooks &amp; Kitchen Assts Allowances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5">
          <cell r="B85" t="str">
            <v>Cost of Other Staff - (E07)</v>
          </cell>
        </row>
        <row r="87">
          <cell r="B87" t="str">
            <v>Midday Controllers Basic Pay</v>
          </cell>
          <cell r="D87">
            <v>27131.19</v>
          </cell>
          <cell r="E87">
            <v>28469</v>
          </cell>
          <cell r="F87">
            <v>28420.127383777552</v>
          </cell>
          <cell r="G87">
            <v>29230.323487814843</v>
          </cell>
          <cell r="H87">
            <v>29842.828944906487</v>
          </cell>
          <cell r="I87">
            <v>30439.685523804616</v>
          </cell>
        </row>
        <row r="88">
          <cell r="B88" t="str">
            <v>Midday Controllers Ers NI</v>
          </cell>
          <cell r="D88">
            <v>122.34</v>
          </cell>
          <cell r="E88">
            <v>127</v>
          </cell>
          <cell r="F88">
            <v>136.45538837553187</v>
          </cell>
          <cell r="G88">
            <v>145.88899445072357</v>
          </cell>
          <cell r="H88">
            <v>155.41860699836346</v>
          </cell>
          <cell r="I88">
            <v>165.05147067711351</v>
          </cell>
        </row>
        <row r="89">
          <cell r="B89" t="str">
            <v>Midday Controllers Ers Pension Conts</v>
          </cell>
          <cell r="D89">
            <v>7689.13</v>
          </cell>
          <cell r="E89">
            <v>7659</v>
          </cell>
          <cell r="F89">
            <v>7645.0142662361623</v>
          </cell>
          <cell r="G89">
            <v>7862.9570182221951</v>
          </cell>
          <cell r="H89">
            <v>8027.7209861798456</v>
          </cell>
          <cell r="I89">
            <v>8188.2754059034414</v>
          </cell>
        </row>
        <row r="90">
          <cell r="B90" t="str">
            <v>Midday Controllers Allowances</v>
          </cell>
          <cell r="D90">
            <v>568.89</v>
          </cell>
          <cell r="E90">
            <v>1200</v>
          </cell>
          <cell r="F90">
            <v>1200</v>
          </cell>
          <cell r="G90">
            <v>1200</v>
          </cell>
          <cell r="H90">
            <v>1200</v>
          </cell>
          <cell r="I90">
            <v>1200</v>
          </cell>
        </row>
        <row r="91">
          <cell r="B91" t="str">
            <v>Non Classroom Supervision Basic Pay</v>
          </cell>
          <cell r="D91">
            <v>9526.5499999999993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Non Classroom Supervision Ers NI</v>
          </cell>
          <cell r="D92">
            <v>696.15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Non Classroom Supervision Ers Pension Co</v>
          </cell>
          <cell r="D93">
            <v>2467.4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Non Classroom Supervision Allowances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Other Employees Basic Pay</v>
          </cell>
          <cell r="D95">
            <v>0</v>
          </cell>
          <cell r="E95">
            <v>6841</v>
          </cell>
          <cell r="F95">
            <v>6841</v>
          </cell>
          <cell r="G95">
            <v>6841</v>
          </cell>
          <cell r="H95">
            <v>6841</v>
          </cell>
          <cell r="I95">
            <v>6841</v>
          </cell>
        </row>
        <row r="96">
          <cell r="B96" t="str">
            <v>Other Employees Ers NI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Other Employees Ers Pension Conts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>Other Employees Allowances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Agency Other Staff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 xml:space="preserve">Payroll Split Coding </v>
          </cell>
          <cell r="D100">
            <v>0</v>
          </cell>
          <cell r="E100">
            <v>-4960.8</v>
          </cell>
          <cell r="F100">
            <v>-5185.991577218344</v>
          </cell>
          <cell r="G100">
            <v>-5405.8882054664746</v>
          </cell>
          <cell r="H100">
            <v>-5522.2232695758039</v>
          </cell>
          <cell r="I100">
            <v>-5640.8850349673194</v>
          </cell>
        </row>
        <row r="101">
          <cell r="B101" t="str">
            <v xml:space="preserve">Payroll Split Coding </v>
          </cell>
          <cell r="D101">
            <v>0</v>
          </cell>
          <cell r="E101">
            <v>-22266</v>
          </cell>
          <cell r="F101">
            <v>-22822.682429113192</v>
          </cell>
          <cell r="G101">
            <v>-23295.570677695461</v>
          </cell>
          <cell r="H101">
            <v>-23777.916691249367</v>
          </cell>
          <cell r="I101">
            <v>-24269.909625074353</v>
          </cell>
        </row>
        <row r="102">
          <cell r="B102" t="str">
            <v xml:space="preserve">Payroll Split Coding </v>
          </cell>
          <cell r="D102">
            <v>-19032.38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 xml:space="preserve">Payroll Split Coding 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 xml:space="preserve">Payroll Split Coding 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B105" t="str">
            <v>Service Provision Recharge</v>
          </cell>
          <cell r="D105">
            <v>1473.24</v>
          </cell>
          <cell r="E105">
            <v>1450</v>
          </cell>
          <cell r="F105">
            <v>1479</v>
          </cell>
          <cell r="G105">
            <v>1508.58</v>
          </cell>
          <cell r="H105">
            <v>1538.7516000000001</v>
          </cell>
          <cell r="I105">
            <v>1569.5266320000001</v>
          </cell>
        </row>
        <row r="106">
          <cell r="D106">
            <v>30642.509999999995</v>
          </cell>
          <cell r="E106">
            <v>18519.199999999997</v>
          </cell>
          <cell r="F106">
            <v>17712.923032057712</v>
          </cell>
          <cell r="G106">
            <v>18087.290617325831</v>
          </cell>
          <cell r="H106">
            <v>18305.580177259519</v>
          </cell>
          <cell r="I106">
            <v>18492.744372343499</v>
          </cell>
        </row>
        <row r="108">
          <cell r="B108" t="str">
            <v>Indirect Employee Expenses - (E08)</v>
          </cell>
        </row>
        <row r="110">
          <cell r="B110" t="str">
            <v>Staff Professional Membership Fees - Payroll</v>
          </cell>
        </row>
        <row r="111">
          <cell r="B111" t="str">
            <v>Staff Professional Membership Fees Non Payroll</v>
          </cell>
        </row>
        <row r="112">
          <cell r="B112" t="str">
            <v>Recruitment Expenses</v>
          </cell>
        </row>
        <row r="113">
          <cell r="B113" t="str">
            <v>Advertising - Staff</v>
          </cell>
        </row>
        <row r="114">
          <cell r="B114" t="str">
            <v>Lump Sum Net Redundancy/Pension Payments</v>
          </cell>
        </row>
        <row r="115">
          <cell r="B115" t="str">
            <v>Compromise Agreement</v>
          </cell>
        </row>
        <row r="116">
          <cell r="B116" t="str">
            <v>Medical &amp; Dental Fees - Non Payroll</v>
          </cell>
        </row>
        <row r="117">
          <cell r="B117" t="str">
            <v>Cycle Purchase Loan Scheme - Payroll</v>
          </cell>
        </row>
        <row r="118">
          <cell r="B118" t="str">
            <v>Cycle Purchase Loan Scheme - Non Payroll</v>
          </cell>
        </row>
        <row r="119">
          <cell r="B119" t="str">
            <v>Schools Apprenticeship Levy</v>
          </cell>
        </row>
        <row r="120">
          <cell r="B120" t="str">
            <v>Public Transport - Staff</v>
          </cell>
        </row>
        <row r="121">
          <cell r="B121" t="str">
            <v>Car Allowances - Payroll</v>
          </cell>
        </row>
        <row r="122">
          <cell r="B122" t="str">
            <v>Other Travel Expenses - Payroll</v>
          </cell>
        </row>
        <row r="123">
          <cell r="B123" t="str">
            <v>Car Allowances - Non Payroll</v>
          </cell>
        </row>
        <row r="124">
          <cell r="B124" t="str">
            <v>Fuel Cards</v>
          </cell>
        </row>
        <row r="125">
          <cell r="B125" t="str">
            <v>Other Travel Expenses - Non Payroll</v>
          </cell>
        </row>
        <row r="126">
          <cell r="B126" t="str">
            <v>Childcare Costs inc Vouchers</v>
          </cell>
        </row>
        <row r="127">
          <cell r="B127" t="str">
            <v>Subsistence - Payroll</v>
          </cell>
        </row>
        <row r="128">
          <cell r="B128" t="str">
            <v>Subsistence - Non Payroll</v>
          </cell>
        </row>
        <row r="129">
          <cell r="B129" t="str">
            <v>Staff attending Conferences</v>
          </cell>
        </row>
        <row r="130">
          <cell r="B130" t="str">
            <v>Conference Expenses</v>
          </cell>
        </row>
        <row r="131">
          <cell r="B131" t="str">
            <v>Recharge - Recruitment Adverts</v>
          </cell>
        </row>
        <row r="132">
          <cell r="D132">
            <v>5092.7</v>
          </cell>
          <cell r="E132">
            <v>4970.0600000000004</v>
          </cell>
          <cell r="F132">
            <v>4999.297747031359</v>
          </cell>
          <cell r="G132">
            <v>5081.596116467791</v>
          </cell>
          <cell r="H132">
            <v>5193.2349294801579</v>
          </cell>
          <cell r="I132">
            <v>5303.1582325761237</v>
          </cell>
        </row>
        <row r="134">
          <cell r="B134" t="str">
            <v>Staff Development and Training (E09)</v>
          </cell>
        </row>
        <row r="136">
          <cell r="B136" t="str">
            <v>Staff Training Expenses - Payroll</v>
          </cell>
        </row>
        <row r="137">
          <cell r="B137" t="str">
            <v>Staff Training Expenses - Non Payroll</v>
          </cell>
        </row>
        <row r="138">
          <cell r="B138" t="str">
            <v>Training Courses Staff Recharge</v>
          </cell>
        </row>
        <row r="139">
          <cell r="D139">
            <v>4504.0200000000004</v>
          </cell>
          <cell r="E139">
            <v>4000</v>
          </cell>
          <cell r="F139">
            <v>2500</v>
          </cell>
          <cell r="G139">
            <v>5000</v>
          </cell>
          <cell r="H139">
            <v>2500</v>
          </cell>
          <cell r="I139">
            <v>2500</v>
          </cell>
        </row>
        <row r="141">
          <cell r="B141" t="str">
            <v>Supply Teacher Insurance - (E10)</v>
          </cell>
        </row>
        <row r="143">
          <cell r="B143" t="str">
            <v>Teaching Sickness Premium Recharge</v>
          </cell>
        </row>
        <row r="144">
          <cell r="B144" t="str">
            <v>Premium Teachers Insurance Fund</v>
          </cell>
        </row>
        <row r="145">
          <cell r="D145">
            <v>9897.01</v>
          </cell>
          <cell r="E145">
            <v>15282</v>
          </cell>
          <cell r="F145">
            <v>15587.64</v>
          </cell>
          <cell r="G145">
            <v>15899.3928</v>
          </cell>
          <cell r="H145">
            <v>16217.380655999999</v>
          </cell>
          <cell r="I145">
            <v>16541.728269119998</v>
          </cell>
        </row>
        <row r="147">
          <cell r="B147" t="str">
            <v>Staff-Related Insurance - (E11)</v>
          </cell>
        </row>
        <row r="149">
          <cell r="B149" t="str">
            <v>Non-teaching Sickness Premium Recharge</v>
          </cell>
        </row>
        <row r="150">
          <cell r="B150" t="str">
            <v>Employers Liability Insurance</v>
          </cell>
        </row>
        <row r="151">
          <cell r="B151" t="str">
            <v>Premium Non Teachers Insurance</v>
          </cell>
        </row>
        <row r="152">
          <cell r="D152">
            <v>5342.43</v>
          </cell>
          <cell r="E152">
            <v>5502.7029000000002</v>
          </cell>
          <cell r="F152">
            <v>5667.7839870000007</v>
          </cell>
          <cell r="G152">
            <v>5837.8175066100011</v>
          </cell>
          <cell r="H152">
            <v>6012.9520318083014</v>
          </cell>
          <cell r="I152">
            <v>6193.3405927625508</v>
          </cell>
        </row>
        <row r="154">
          <cell r="B154" t="str">
            <v>Building Maintenance and Improvement - (E12)</v>
          </cell>
        </row>
        <row r="156">
          <cell r="B156" t="str">
            <v>Property Repairs, Maintenance &amp; Alterations</v>
          </cell>
        </row>
        <row r="157">
          <cell r="B157" t="str">
            <v>Repairs &amp; Maintenance Buy-Back Recharge</v>
          </cell>
        </row>
        <row r="158">
          <cell r="B158" t="str">
            <v>Salix Loans Repayments Recharge</v>
          </cell>
        </row>
        <row r="159">
          <cell r="D159">
            <v>23922.43</v>
          </cell>
          <cell r="E159">
            <v>15000</v>
          </cell>
          <cell r="F159">
            <v>12000</v>
          </cell>
          <cell r="G159">
            <v>12000</v>
          </cell>
          <cell r="H159">
            <v>12000</v>
          </cell>
          <cell r="I159">
            <v>12000</v>
          </cell>
        </row>
        <row r="161">
          <cell r="B161" t="str">
            <v>Grounds Maintenance and Improvement - (E13)</v>
          </cell>
        </row>
        <row r="163">
          <cell r="B163" t="str">
            <v>Upkeep of Grounds</v>
          </cell>
        </row>
        <row r="164">
          <cell r="D164">
            <v>3051.74</v>
          </cell>
          <cell r="E164">
            <v>3300</v>
          </cell>
          <cell r="F164">
            <v>3333</v>
          </cell>
          <cell r="G164">
            <v>3366.33</v>
          </cell>
          <cell r="H164">
            <v>3399.9933000000001</v>
          </cell>
          <cell r="I164">
            <v>3433.9932330000001</v>
          </cell>
        </row>
        <row r="166">
          <cell r="B166" t="str">
            <v>Cleaning and Caretaking - (E14)</v>
          </cell>
        </row>
        <row r="168">
          <cell r="B168" t="str">
            <v>Window Cleaning</v>
          </cell>
        </row>
        <row r="169">
          <cell r="B169" t="str">
            <v>Contract Cleaning</v>
          </cell>
        </row>
        <row r="170">
          <cell r="D170">
            <v>3736.8</v>
          </cell>
          <cell r="E170">
            <v>14296</v>
          </cell>
          <cell r="F170">
            <v>14642</v>
          </cell>
          <cell r="G170">
            <v>15079.04</v>
          </cell>
          <cell r="H170">
            <v>15529.1468</v>
          </cell>
          <cell r="I170">
            <v>15992.711515999999</v>
          </cell>
        </row>
        <row r="172">
          <cell r="B172" t="str">
            <v>Water and Sewerage - (E15)</v>
          </cell>
        </row>
        <row r="174">
          <cell r="B174" t="str">
            <v>Property Related Water Services</v>
          </cell>
        </row>
        <row r="175">
          <cell r="D175">
            <v>5018.84</v>
          </cell>
          <cell r="E175">
            <v>5520.7240000000002</v>
          </cell>
          <cell r="F175">
            <v>5796.7602000000006</v>
          </cell>
          <cell r="G175">
            <v>6086.598210000001</v>
          </cell>
          <cell r="H175">
            <v>6390.9281205000016</v>
          </cell>
          <cell r="I175">
            <v>6710.4745265250021</v>
          </cell>
        </row>
        <row r="177">
          <cell r="B177" t="str">
            <v>Energy - (E16)</v>
          </cell>
        </row>
        <row r="179">
          <cell r="B179" t="str">
            <v>Electricity</v>
          </cell>
        </row>
        <row r="180">
          <cell r="B180" t="str">
            <v>Gas</v>
          </cell>
        </row>
        <row r="181">
          <cell r="B181" t="str">
            <v>Heating Oil</v>
          </cell>
        </row>
        <row r="182">
          <cell r="D182">
            <v>13037.39</v>
          </cell>
          <cell r="E182">
            <v>19731.4555</v>
          </cell>
          <cell r="F182">
            <v>23134.098050000001</v>
          </cell>
          <cell r="G182">
            <v>25447.507855000003</v>
          </cell>
          <cell r="H182">
            <v>27992.258640500004</v>
          </cell>
          <cell r="I182">
            <v>30791.484504550004</v>
          </cell>
        </row>
        <row r="184">
          <cell r="B184" t="str">
            <v>Rates - (E17)</v>
          </cell>
        </row>
        <row r="186">
          <cell r="B186" t="str">
            <v>Rates</v>
          </cell>
        </row>
        <row r="187">
          <cell r="D187">
            <v>26880</v>
          </cell>
          <cell r="E187">
            <v>26880</v>
          </cell>
          <cell r="F187">
            <v>26880</v>
          </cell>
          <cell r="G187">
            <v>26880</v>
          </cell>
          <cell r="H187">
            <v>26880</v>
          </cell>
          <cell r="I187">
            <v>26880</v>
          </cell>
        </row>
        <row r="189">
          <cell r="B189" t="str">
            <v>Other Occupation Costs - (E18)</v>
          </cell>
        </row>
        <row r="191">
          <cell r="B191" t="str">
            <v>Security / Surveillance Equipment Maintenance</v>
          </cell>
        </row>
        <row r="192">
          <cell r="B192" t="str">
            <v>Health and Safety at Work</v>
          </cell>
        </row>
        <row r="193">
          <cell r="B193" t="str">
            <v>Building Rents</v>
          </cell>
        </row>
        <row r="194">
          <cell r="B194" t="str">
            <v>Hire of Rooms</v>
          </cell>
        </row>
        <row r="195">
          <cell r="B195" t="str">
            <v>Rental Property Service Charge</v>
          </cell>
        </row>
        <row r="196">
          <cell r="B196" t="str">
            <v>Fixtures &amp; Fittings</v>
          </cell>
        </row>
        <row r="197">
          <cell r="B197" t="str">
            <v>Fire Extinguishers</v>
          </cell>
        </row>
        <row r="198">
          <cell r="B198" t="str">
            <v>Refuse Collection</v>
          </cell>
        </row>
        <row r="199">
          <cell r="B199" t="str">
            <v>Cleaning Materials</v>
          </cell>
        </row>
        <row r="200">
          <cell r="B200" t="str">
            <v>Other Cleaning &amp; Janitorial Services</v>
          </cell>
        </row>
        <row r="201">
          <cell r="B201" t="str">
            <v>Pest Control</v>
          </cell>
        </row>
        <row r="202">
          <cell r="B202" t="str">
            <v>Waste Chemicals Disposal</v>
          </cell>
        </row>
        <row r="203">
          <cell r="B203" t="str">
            <v>Other Premises Costs</v>
          </cell>
        </row>
        <row r="204">
          <cell r="B204" t="str">
            <v>PAT Testing</v>
          </cell>
        </row>
        <row r="205">
          <cell r="B205" t="str">
            <v>First Aid Equipment</v>
          </cell>
        </row>
        <row r="206">
          <cell r="B206" t="str">
            <v>Health &amp; Safety Equipment</v>
          </cell>
        </row>
        <row r="207">
          <cell r="B207" t="str">
            <v>Purchase of Security / Surveillance Equipment</v>
          </cell>
        </row>
        <row r="208">
          <cell r="B208" t="str">
            <v>Fire Risk Assessment Recharges</v>
          </cell>
        </row>
        <row r="209">
          <cell r="D209">
            <v>9334.61</v>
          </cell>
          <cell r="E209">
            <v>5575.5969999999998</v>
          </cell>
          <cell r="F209">
            <v>5804.8768500000006</v>
          </cell>
          <cell r="G209">
            <v>6044.6306924999999</v>
          </cell>
          <cell r="H209">
            <v>6295.3624271250001</v>
          </cell>
          <cell r="I209">
            <v>6557.6007524812503</v>
          </cell>
        </row>
        <row r="211">
          <cell r="B211" t="str">
            <v>Learning Resources - (E19)</v>
          </cell>
        </row>
        <row r="213">
          <cell r="B213" t="str">
            <v>Hire of Transport - Non Staff</v>
          </cell>
        </row>
        <row r="214">
          <cell r="B214" t="str">
            <v>Transport - General</v>
          </cell>
        </row>
        <row r="215">
          <cell r="B215" t="str">
            <v>Equipment &amp; Materials Learning</v>
          </cell>
        </row>
        <row r="216">
          <cell r="B216" t="str">
            <v>Equipment &amp; Materials Child Related</v>
          </cell>
        </row>
        <row r="217">
          <cell r="B217" t="str">
            <v>Equipment Repairs, Maintenance &amp; Installation</v>
          </cell>
        </row>
        <row r="218">
          <cell r="B218" t="str">
            <v>Furniture</v>
          </cell>
        </row>
        <row r="219">
          <cell r="B219" t="str">
            <v>Books</v>
          </cell>
        </row>
        <row r="220">
          <cell r="B220" t="str">
            <v>CDs</v>
          </cell>
        </row>
        <row r="221">
          <cell r="B221" t="str">
            <v>DVDs</v>
          </cell>
        </row>
        <row r="222">
          <cell r="B222" t="str">
            <v>Newspapers &amp; Magazines</v>
          </cell>
        </row>
        <row r="223">
          <cell r="B223" t="str">
            <v>Stock Materials</v>
          </cell>
        </row>
        <row r="224">
          <cell r="B224" t="str">
            <v>Photocopying</v>
          </cell>
        </row>
        <row r="225">
          <cell r="B225" t="str">
            <v>Printing</v>
          </cell>
        </row>
        <row r="226">
          <cell r="B226" t="str">
            <v>Stationery</v>
          </cell>
        </row>
        <row r="227">
          <cell r="B227" t="str">
            <v>Aids &amp; Equipment</v>
          </cell>
        </row>
        <row r="228">
          <cell r="B228" t="str">
            <v>Computer Consumables</v>
          </cell>
        </row>
        <row r="229">
          <cell r="B229" t="str">
            <v>Subscriptions (non staff)</v>
          </cell>
        </row>
        <row r="230">
          <cell r="B230" t="str">
            <v>Educational Visits &amp; Other Expenditure</v>
          </cell>
        </row>
        <row r="231">
          <cell r="B231" t="str">
            <v>Other Supplies &amp; Services</v>
          </cell>
        </row>
        <row r="232">
          <cell r="B232" t="str">
            <v>Pupil Premium Overspend - FSM</v>
          </cell>
        </row>
        <row r="233">
          <cell r="B233" t="str">
            <v>Pupil Premium Overspend - Service Children</v>
          </cell>
        </row>
        <row r="234">
          <cell r="B234" t="str">
            <v>Pupil Premium Overspend - LAC</v>
          </cell>
        </row>
        <row r="235">
          <cell r="B235" t="str">
            <v>Pupil Premium Overspend - Post LAC</v>
          </cell>
        </row>
        <row r="236">
          <cell r="B236" t="str">
            <v>Pupil Premium Overspend - Early Years</v>
          </cell>
        </row>
        <row r="237">
          <cell r="B237" t="str">
            <v>Mini Closedown - PE &amp; Sport</v>
          </cell>
        </row>
        <row r="238">
          <cell r="B238" t="str">
            <v>Mini Closedown - UIFSM</v>
          </cell>
        </row>
        <row r="239">
          <cell r="B239" t="str">
            <v>Duplicate Payments</v>
          </cell>
        </row>
        <row r="240">
          <cell r="B240" t="str">
            <v>Cultural Services Entry Fees, Workshops &amp; Events Recharge</v>
          </cell>
        </row>
        <row r="241">
          <cell r="D241">
            <v>49335.340000000004</v>
          </cell>
          <cell r="E241">
            <v>51700</v>
          </cell>
          <cell r="F241">
            <v>46280</v>
          </cell>
          <cell r="G241">
            <v>46364</v>
          </cell>
          <cell r="H241">
            <v>46452.2</v>
          </cell>
          <cell r="I241">
            <v>46544.81</v>
          </cell>
        </row>
        <row r="243">
          <cell r="B243" t="str">
            <v>ICT Learning Resources - (E20)</v>
          </cell>
        </row>
        <row r="245">
          <cell r="B245" t="str">
            <v>Computer Hardware</v>
          </cell>
        </row>
        <row r="246">
          <cell r="B246" t="str">
            <v>Computer Services</v>
          </cell>
        </row>
        <row r="247">
          <cell r="B247" t="str">
            <v>Computer Software</v>
          </cell>
        </row>
        <row r="248">
          <cell r="D248">
            <v>25175.08</v>
          </cell>
          <cell r="E248">
            <v>28200</v>
          </cell>
          <cell r="F248">
            <v>29360</v>
          </cell>
          <cell r="G248">
            <v>30578</v>
          </cell>
          <cell r="H248">
            <v>31856.9</v>
          </cell>
          <cell r="I248">
            <v>33199.745000000003</v>
          </cell>
        </row>
        <row r="250">
          <cell r="B250" t="str">
            <v>Examination Fees - (E21)</v>
          </cell>
        </row>
        <row r="252">
          <cell r="B252" t="str">
            <v>Exam Fees &amp; Expenses - Current Year</v>
          </cell>
        </row>
        <row r="253">
          <cell r="B253" t="str">
            <v>Exam Fees &amp; Expenses - Next Year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6">
          <cell r="B256" t="str">
            <v>Administrative Supplies - (E22)</v>
          </cell>
        </row>
        <row r="258">
          <cell r="B258" t="str">
            <v>Equipment &amp; Materials Admin</v>
          </cell>
        </row>
        <row r="259">
          <cell r="B259" t="str">
            <v>Equipment &amp; Materials Household Goods</v>
          </cell>
        </row>
        <row r="260">
          <cell r="B260" t="str">
            <v>Equipment Purchase &amp; Hire</v>
          </cell>
        </row>
        <row r="261">
          <cell r="B261" t="str">
            <v>General Office Expenses</v>
          </cell>
        </row>
        <row r="262">
          <cell r="B262" t="str">
            <v>Administrative Supplies Schools</v>
          </cell>
        </row>
        <row r="263">
          <cell r="B263" t="str">
            <v>Translating &amp; Interpreter Services</v>
          </cell>
        </row>
        <row r="264">
          <cell r="B264" t="str">
            <v>Postages</v>
          </cell>
        </row>
        <row r="265">
          <cell r="B265" t="str">
            <v>Telephones</v>
          </cell>
        </row>
        <row r="266">
          <cell r="B266" t="str">
            <v>Communications</v>
          </cell>
        </row>
        <row r="267">
          <cell r="B267" t="str">
            <v>Computer Software Licences (Revenue)</v>
          </cell>
        </row>
        <row r="268">
          <cell r="B268" t="str">
            <v>Advertising (Non Staff)</v>
          </cell>
        </row>
        <row r="269">
          <cell r="B269" t="str">
            <v>Promotions</v>
          </cell>
        </row>
        <row r="270">
          <cell r="B270" t="str">
            <v>Publicity</v>
          </cell>
        </row>
        <row r="271">
          <cell r="B271" t="str">
            <v>Interest Paid - Non Bank Account Schools</v>
          </cell>
        </row>
        <row r="272">
          <cell r="B272" t="str">
            <v>Licences - General</v>
          </cell>
        </row>
        <row r="273">
          <cell r="B273" t="str">
            <v>Write Back - Unrecovered Debts</v>
          </cell>
        </row>
        <row r="274">
          <cell r="D274">
            <v>4959.17</v>
          </cell>
          <cell r="E274">
            <v>4822.75</v>
          </cell>
          <cell r="F274">
            <v>4973.8874999999998</v>
          </cell>
          <cell r="G274">
            <v>5132.5818749999999</v>
          </cell>
          <cell r="H274">
            <v>5299.2109687499997</v>
          </cell>
          <cell r="I274">
            <v>5474.1715171875003</v>
          </cell>
        </row>
        <row r="276">
          <cell r="B276" t="str">
            <v>Other Insurance Premiums - (E23)</v>
          </cell>
        </row>
        <row r="278">
          <cell r="B278" t="str">
            <v>Premises Insurance</v>
          </cell>
        </row>
        <row r="279">
          <cell r="B279" t="str">
            <v>Transport Insurances</v>
          </cell>
        </row>
        <row r="280">
          <cell r="B280" t="str">
            <v>General Insurance</v>
          </cell>
        </row>
        <row r="281">
          <cell r="B281" t="str">
            <v>General Insurance</v>
          </cell>
        </row>
        <row r="282">
          <cell r="B282" t="str">
            <v>Insurance Buy-back</v>
          </cell>
        </row>
        <row r="283">
          <cell r="D283">
            <v>12562.15</v>
          </cell>
          <cell r="E283">
            <v>13818.365000000002</v>
          </cell>
          <cell r="F283">
            <v>15200.201500000003</v>
          </cell>
          <cell r="G283">
            <v>16720.221650000007</v>
          </cell>
          <cell r="H283">
            <v>18392.243815000009</v>
          </cell>
          <cell r="I283">
            <v>20231.468196500013</v>
          </cell>
        </row>
        <row r="285">
          <cell r="B285" t="str">
            <v>Special Facilities - (E24)</v>
          </cell>
        </row>
        <row r="287">
          <cell r="B287" t="str">
            <v>Swimming Pool Running Costs</v>
          </cell>
        </row>
        <row r="288">
          <cell r="B288" t="str">
            <v>Vehicles Purchase</v>
          </cell>
        </row>
        <row r="289">
          <cell r="B289" t="str">
            <v>Vehicles Repairs</v>
          </cell>
        </row>
        <row r="290">
          <cell r="B290" t="str">
            <v>Vehicle Fuel</v>
          </cell>
        </row>
        <row r="291">
          <cell r="B291" t="str">
            <v>Hire of Plant</v>
          </cell>
        </row>
        <row r="292">
          <cell r="B292" t="str">
            <v>Clothing &amp; Uniforms</v>
          </cell>
        </row>
        <row r="293">
          <cell r="B293" t="str">
            <v>Personal Needs of Clients</v>
          </cell>
        </row>
        <row r="294">
          <cell r="B294" t="str">
            <v>Grants, Contributions &amp; Donations</v>
          </cell>
        </row>
        <row r="295">
          <cell r="B295" t="str">
            <v>Tuition &amp;/or Board Fees</v>
          </cell>
        </row>
        <row r="296">
          <cell r="B296" t="str">
            <v>Specialist Teaching &amp; Applied Psychology (STAPS) Buy-Back &amp; Assessments Recharge</v>
          </cell>
        </row>
        <row r="297">
          <cell r="D297">
            <v>4008.75</v>
          </cell>
          <cell r="E297">
            <v>4400</v>
          </cell>
          <cell r="F297">
            <v>4580</v>
          </cell>
          <cell r="G297">
            <v>4769</v>
          </cell>
          <cell r="H297">
            <v>4967.45</v>
          </cell>
          <cell r="I297">
            <v>5175.8225000000002</v>
          </cell>
        </row>
        <row r="299">
          <cell r="B299" t="str">
            <v>Catering Supplies - (E25)</v>
          </cell>
        </row>
        <row r="301">
          <cell r="B301" t="str">
            <v>Purchase of external catering</v>
          </cell>
        </row>
        <row r="302">
          <cell r="B302" t="str">
            <v>Free Meals</v>
          </cell>
        </row>
        <row r="303">
          <cell r="B303" t="str">
            <v>Free Meals</v>
          </cell>
        </row>
        <row r="304">
          <cell r="B304" t="str">
            <v>Free Meals</v>
          </cell>
        </row>
        <row r="305">
          <cell r="B305" t="str">
            <v>Free Meals</v>
          </cell>
        </row>
        <row r="306">
          <cell r="B306" t="str">
            <v>Canteen Meals</v>
          </cell>
        </row>
        <row r="307">
          <cell r="B307" t="str">
            <v>Paid School Meals</v>
          </cell>
        </row>
        <row r="308">
          <cell r="B308" t="str">
            <v>Staff Free Meals</v>
          </cell>
        </row>
        <row r="309">
          <cell r="B309" t="str">
            <v>Provisions</v>
          </cell>
        </row>
        <row r="310">
          <cell r="B310" t="str">
            <v>Provisions</v>
          </cell>
        </row>
        <row r="311">
          <cell r="B311" t="str">
            <v>Free Milk</v>
          </cell>
        </row>
        <row r="312">
          <cell r="B312" t="str">
            <v>Vending Machines Supplies</v>
          </cell>
        </row>
        <row r="313">
          <cell r="B313" t="str">
            <v>Under 5s Milk</v>
          </cell>
        </row>
        <row r="314">
          <cell r="B314" t="str">
            <v>Hospitality</v>
          </cell>
        </row>
        <row r="315">
          <cell r="D315">
            <v>46457.29</v>
          </cell>
          <cell r="E315">
            <v>32000</v>
          </cell>
          <cell r="F315">
            <v>32000</v>
          </cell>
          <cell r="G315">
            <v>32000</v>
          </cell>
          <cell r="H315">
            <v>32000</v>
          </cell>
          <cell r="I315">
            <v>32000</v>
          </cell>
        </row>
        <row r="317">
          <cell r="B317" t="str">
            <v>Agency Supply Teaching Staff - (E26)</v>
          </cell>
        </row>
        <row r="319">
          <cell r="B319" t="str">
            <v>Agency Supply Teacher</v>
          </cell>
        </row>
        <row r="320">
          <cell r="D320">
            <v>37663.89</v>
          </cell>
          <cell r="E320">
            <v>25000</v>
          </cell>
          <cell r="F320">
            <v>12000</v>
          </cell>
          <cell r="G320">
            <v>12000</v>
          </cell>
          <cell r="H320">
            <v>12000</v>
          </cell>
          <cell r="I320">
            <v>12000</v>
          </cell>
        </row>
        <row r="322">
          <cell r="B322" t="str">
            <v>Bought-In Professional Services - Curriculum - (E27)</v>
          </cell>
        </row>
        <row r="324">
          <cell r="B324" t="str">
            <v>Lecturers &amp; Invigilation Fees</v>
          </cell>
        </row>
        <row r="325">
          <cell r="B325" t="str">
            <v>Consultancy Services - Curriculum</v>
          </cell>
        </row>
        <row r="326">
          <cell r="B326" t="str">
            <v>SLA - School Library Service</v>
          </cell>
        </row>
        <row r="327">
          <cell r="B327" t="str">
            <v>Bought in Services - Curriculum Schools</v>
          </cell>
        </row>
        <row r="328">
          <cell r="B328" t="str">
            <v>Other Hired &amp; Contracting Services</v>
          </cell>
        </row>
        <row r="329">
          <cell r="B329" t="str">
            <v>Music Tuition &amp; Instrument Hire Recharge</v>
          </cell>
        </row>
        <row r="330">
          <cell r="B330" t="str">
            <v>IT Services &amp; Software Recharge</v>
          </cell>
        </row>
        <row r="331">
          <cell r="D331">
            <v>3917.5</v>
          </cell>
          <cell r="E331">
            <v>3000</v>
          </cell>
          <cell r="F331">
            <v>2000</v>
          </cell>
          <cell r="G331">
            <v>2000</v>
          </cell>
          <cell r="H331">
            <v>2000</v>
          </cell>
          <cell r="I331">
            <v>2000</v>
          </cell>
        </row>
        <row r="333">
          <cell r="B333" t="str">
            <v>Bought-In Professional Services - Other (except PFI) - (E28A)</v>
          </cell>
        </row>
        <row r="335">
          <cell r="B335" t="str">
            <v>Consultancy Services - Other</v>
          </cell>
        </row>
        <row r="336">
          <cell r="B336" t="str">
            <v>Employee Security Checks</v>
          </cell>
        </row>
        <row r="337">
          <cell r="B337" t="str">
            <v>Schools Buy Back</v>
          </cell>
        </row>
        <row r="338">
          <cell r="B338" t="str">
            <v>Bought in Services - Other - Schools</v>
          </cell>
        </row>
        <row r="339">
          <cell r="B339" t="str">
            <v>Legal &amp; Conveyancing Charges</v>
          </cell>
        </row>
        <row r="340">
          <cell r="B340" t="str">
            <v>Audit Fees</v>
          </cell>
        </row>
        <row r="341">
          <cell r="B341" t="str">
            <v>Audit Services Recharge</v>
          </cell>
        </row>
        <row r="342">
          <cell r="B342" t="str">
            <v>Lincolnshire Safeguarding Children's Board Recharge</v>
          </cell>
        </row>
        <row r="343">
          <cell r="B343" t="str">
            <v>Recharge - Employee Security Checks</v>
          </cell>
        </row>
        <row r="344">
          <cell r="B344" t="str">
            <v>Finance Buy-Back Recharge</v>
          </cell>
        </row>
        <row r="345">
          <cell r="B345" t="str">
            <v>Licences Buy-Back Recharge</v>
          </cell>
        </row>
        <row r="346">
          <cell r="B346" t="str">
            <v>SBSS Buy-Back Recharge</v>
          </cell>
        </row>
        <row r="347">
          <cell r="B347" t="str">
            <v>HR Advisory and Employee Counselling Buyback</v>
          </cell>
        </row>
        <row r="348">
          <cell r="D348">
            <v>16883.48</v>
          </cell>
          <cell r="E348">
            <v>15784.94</v>
          </cell>
          <cell r="F348">
            <v>15635.638800000001</v>
          </cell>
          <cell r="G348">
            <v>15996.351576000001</v>
          </cell>
          <cell r="H348">
            <v>16367.42860752</v>
          </cell>
          <cell r="I348">
            <v>16749.234679670401</v>
          </cell>
        </row>
        <row r="350">
          <cell r="B350" t="str">
            <v>Bought-In Professional Services - Other (PFI) - (E28B)</v>
          </cell>
        </row>
        <row r="352">
          <cell r="B352" t="str">
            <v>Consultancy Services - Other</v>
          </cell>
        </row>
        <row r="353">
          <cell r="B353" t="str">
            <v>Bought in Services - Other - Schools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6">
          <cell r="B356" t="str">
            <v>Loan Interest - (E29)</v>
          </cell>
        </row>
        <row r="358">
          <cell r="B358" t="str">
            <v>Loans Account Interest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1">
          <cell r="B361" t="str">
            <v>Direct Revenue Financing (Revenue Cont to Capital) - (E30)</v>
          </cell>
        </row>
        <row r="363">
          <cell r="B363" t="str">
            <v>Loans Account Principal</v>
          </cell>
        </row>
        <row r="364">
          <cell r="B364" t="str">
            <v>Capital Expenditure from Revenue</v>
          </cell>
        </row>
        <row r="365"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7">
          <cell r="B367" t="str">
            <v>Funds Delegated by the Local Authority - (I01)</v>
          </cell>
        </row>
        <row r="369">
          <cell r="B369" t="str">
            <v>Schools Block Income</v>
          </cell>
        </row>
        <row r="370">
          <cell r="B370" t="str">
            <v>High Needs Targeted Income</v>
          </cell>
        </row>
        <row r="371">
          <cell r="B371" t="str">
            <v>Early Years Income</v>
          </cell>
        </row>
        <row r="372">
          <cell r="B372" t="str">
            <v>PRT Funding-£2K / Intervention Funding</v>
          </cell>
        </row>
        <row r="373">
          <cell r="D373">
            <v>-10960</v>
          </cell>
          <cell r="E373">
            <v>-67394</v>
          </cell>
          <cell r="F373">
            <v>-67874</v>
          </cell>
          <cell r="G373">
            <v>-68114</v>
          </cell>
          <cell r="H373">
            <v>-67994</v>
          </cell>
          <cell r="I373">
            <v>-68234</v>
          </cell>
        </row>
        <row r="375">
          <cell r="B375" t="str">
            <v>Funding for 6th Form - (I02)</v>
          </cell>
        </row>
        <row r="377">
          <cell r="B377" t="str">
            <v>Recharge - Funding for Sixth Form Students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</row>
        <row r="380">
          <cell r="B380" t="str">
            <v>High Needs Top-Up Funding - (I03)</v>
          </cell>
        </row>
        <row r="382">
          <cell r="B382" t="str">
            <v>High Needs Top Up Funding</v>
          </cell>
        </row>
        <row r="383">
          <cell r="B383" t="str">
            <v>Disability Access Funding</v>
          </cell>
        </row>
        <row r="384">
          <cell r="D384">
            <v>-51288.87</v>
          </cell>
          <cell r="E384">
            <v>-67994.559999999998</v>
          </cell>
          <cell r="F384">
            <v>-56910.06</v>
          </cell>
          <cell r="G384">
            <v>-33835.58</v>
          </cell>
          <cell r="H384">
            <v>-17725.55</v>
          </cell>
          <cell r="I384">
            <v>-13860.13</v>
          </cell>
        </row>
        <row r="386">
          <cell r="B386" t="str">
            <v>Other Grants and Payments Received - (I07)</v>
          </cell>
        </row>
        <row r="388">
          <cell r="B388" t="str">
            <v>Payment by Other Local Authorities</v>
          </cell>
        </row>
        <row r="389">
          <cell r="B389" t="str">
            <v>Other Grants</v>
          </cell>
        </row>
        <row r="390">
          <cell r="D390">
            <v>-464</v>
          </cell>
          <cell r="E390">
            <v>-232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</row>
        <row r="392">
          <cell r="B392" t="str">
            <v>Income From Lettings - (I08A)</v>
          </cell>
        </row>
        <row r="394">
          <cell r="B394" t="str">
            <v>Lettings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</row>
        <row r="397">
          <cell r="B397" t="str">
            <v>Income From Facilities and Services - (I08B)</v>
          </cell>
        </row>
        <row r="399">
          <cell r="B399" t="str">
            <v>Joint Financing</v>
          </cell>
        </row>
        <row r="400">
          <cell r="B400" t="str">
            <v>Other Reimbursements &amp; Contributions</v>
          </cell>
        </row>
        <row r="401">
          <cell r="B401" t="str">
            <v>Recovery of Overpayments</v>
          </cell>
        </row>
        <row r="402">
          <cell r="B402" t="str">
            <v>Income from External Bodies</v>
          </cell>
        </row>
        <row r="403">
          <cell r="B403" t="str">
            <v>Sale of Products</v>
          </cell>
        </row>
        <row r="404">
          <cell r="B404" t="str">
            <v>Sale of Goods</v>
          </cell>
        </row>
        <row r="405">
          <cell r="B405" t="str">
            <v>Sales General</v>
          </cell>
        </row>
        <row r="406">
          <cell r="B406" t="str">
            <v>Service Charges</v>
          </cell>
        </row>
        <row r="407">
          <cell r="B407" t="str">
            <v>Other Recoverable Charges - Non Payroll</v>
          </cell>
        </row>
        <row r="408">
          <cell r="B408" t="str">
            <v>Students Tuition Fees</v>
          </cell>
        </row>
        <row r="409">
          <cell r="B409" t="str">
            <v>Rent Income</v>
          </cell>
        </row>
        <row r="410">
          <cell r="B410" t="str">
            <v>Recharge Income</v>
          </cell>
        </row>
        <row r="411">
          <cell r="D411">
            <v>-18706.980000000003</v>
          </cell>
          <cell r="E411">
            <v>-8426.5300000000007</v>
          </cell>
          <cell r="F411">
            <v>-8522.32</v>
          </cell>
          <cell r="G411">
            <v>-8139.5520000000006</v>
          </cell>
          <cell r="H411">
            <v>-9293.5072</v>
          </cell>
          <cell r="I411">
            <v>-8987.8579200000022</v>
          </cell>
        </row>
        <row r="413">
          <cell r="B413" t="str">
            <v>Income From Catering - (I09)</v>
          </cell>
        </row>
        <row r="415">
          <cell r="B415" t="str">
            <v>Sale of Meals</v>
          </cell>
        </row>
        <row r="416">
          <cell r="D416">
            <v>-7414.56</v>
          </cell>
          <cell r="E416">
            <v>-8500</v>
          </cell>
          <cell r="F416">
            <v>-8500</v>
          </cell>
          <cell r="G416">
            <v>-8500</v>
          </cell>
          <cell r="H416">
            <v>-8500</v>
          </cell>
          <cell r="I416">
            <v>-8500</v>
          </cell>
        </row>
        <row r="418">
          <cell r="B418" t="str">
            <v>Receipts From Supply Teacher Insurance Claims - (I10)</v>
          </cell>
        </row>
        <row r="420">
          <cell r="B420" t="str">
            <v>Teaching Sickness Reimbursement Recharge</v>
          </cell>
        </row>
        <row r="421">
          <cell r="D421">
            <v>-17839.05</v>
          </cell>
          <cell r="E421">
            <v>-6500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</row>
        <row r="423">
          <cell r="B423" t="str">
            <v>Receipts From Other Insurance Claims - (I11)</v>
          </cell>
        </row>
        <row r="425">
          <cell r="B425" t="str">
            <v xml:space="preserve">Recharge - non-teaching Sickness Reimbursement </v>
          </cell>
        </row>
        <row r="426">
          <cell r="B426" t="str">
            <v>Recoverable Insurance Income</v>
          </cell>
        </row>
        <row r="427">
          <cell r="B427" t="str">
            <v>Insurance Income</v>
          </cell>
        </row>
        <row r="428">
          <cell r="D428">
            <v>-16021.69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</row>
        <row r="430">
          <cell r="B430" t="str">
            <v>Income From Contributions to Visits - (I12)</v>
          </cell>
        </row>
        <row r="432">
          <cell r="B432" t="str">
            <v>Parental contributions towards visits</v>
          </cell>
        </row>
        <row r="433">
          <cell r="D433">
            <v>-9403.11</v>
          </cell>
          <cell r="E433">
            <v>-11500</v>
          </cell>
          <cell r="F433">
            <v>-11500</v>
          </cell>
          <cell r="G433">
            <v>-11500</v>
          </cell>
          <cell r="H433">
            <v>-11500</v>
          </cell>
          <cell r="I433">
            <v>-11500</v>
          </cell>
        </row>
        <row r="435">
          <cell r="B435" t="str">
            <v>Donations and/or Voluntary Funds - (I13)</v>
          </cell>
        </row>
        <row r="437">
          <cell r="B437" t="str">
            <v>Donations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</row>
        <row r="440">
          <cell r="B440" t="str">
            <v>Additional Grant For Schools - (I18)</v>
          </cell>
        </row>
        <row r="442">
          <cell r="B442" t="str">
            <v>Covid Winter Grant</v>
          </cell>
        </row>
        <row r="443">
          <cell r="B443" t="str">
            <v>Covid Local Support Grant Scheme</v>
          </cell>
        </row>
        <row r="444">
          <cell r="B444" t="str">
            <v>Covid Household Support Fund</v>
          </cell>
        </row>
        <row r="445">
          <cell r="B445" t="str">
            <v>Covid Additional Costs Grant</v>
          </cell>
        </row>
        <row r="446">
          <cell r="B446" t="str">
            <v>Additional Grant For Schools</v>
          </cell>
        </row>
        <row r="447">
          <cell r="D447">
            <v>-17200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</row>
        <row r="450">
          <cell r="B450" t="str">
            <v>Total</v>
          </cell>
        </row>
      </sheetData>
      <sheetData sheetId="21"/>
      <sheetData sheetId="22">
        <row r="296">
          <cell r="E296" t="str">
            <v>NA</v>
          </cell>
          <cell r="F296" t="str">
            <v>NA</v>
          </cell>
          <cell r="G296" t="str">
            <v>NA</v>
          </cell>
          <cell r="H296" t="str">
            <v>NA</v>
          </cell>
          <cell r="I296" t="str">
            <v>NA</v>
          </cell>
        </row>
        <row r="588">
          <cell r="E588" t="str">
            <v>NA</v>
          </cell>
          <cell r="F588" t="str">
            <v>NA</v>
          </cell>
          <cell r="G588" t="str">
            <v>NA</v>
          </cell>
          <cell r="H588" t="str">
            <v>NA</v>
          </cell>
          <cell r="I588" t="str">
            <v>NA</v>
          </cell>
        </row>
      </sheetData>
      <sheetData sheetId="23">
        <row r="7">
          <cell r="F7">
            <v>74</v>
          </cell>
          <cell r="G7">
            <v>76</v>
          </cell>
          <cell r="H7">
            <v>76</v>
          </cell>
          <cell r="I7">
            <v>76</v>
          </cell>
          <cell r="J7">
            <v>76</v>
          </cell>
          <cell r="K7">
            <v>76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3">
          <cell r="F13">
            <v>-4235</v>
          </cell>
          <cell r="G13">
            <v>-11512.759999999995</v>
          </cell>
          <cell r="H13">
            <v>-30089.674999999988</v>
          </cell>
          <cell r="I13">
            <v>-48536.62090912796</v>
          </cell>
          <cell r="J13">
            <v>-65297.727614616117</v>
          </cell>
          <cell r="K13">
            <v>-80430.772568214146</v>
          </cell>
        </row>
        <row r="14">
          <cell r="F14">
            <v>-99530</v>
          </cell>
          <cell r="G14">
            <v>-105260</v>
          </cell>
          <cell r="H14">
            <v>-105260</v>
          </cell>
          <cell r="I14">
            <v>-105260</v>
          </cell>
          <cell r="J14">
            <v>-105260</v>
          </cell>
          <cell r="K14">
            <v>-105260</v>
          </cell>
        </row>
        <row r="357">
          <cell r="F357">
            <v>92252.24</v>
          </cell>
          <cell r="G357">
            <v>86683.085000000006</v>
          </cell>
          <cell r="H357">
            <v>86813.054090872029</v>
          </cell>
          <cell r="I357">
            <v>88498.893294511843</v>
          </cell>
          <cell r="J357">
            <v>90126.955046401956</v>
          </cell>
          <cell r="K357">
            <v>91786.33275679787</v>
          </cell>
        </row>
        <row r="360"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F361">
            <v>-11512.759999999995</v>
          </cell>
          <cell r="G361">
            <v>-30089.674999999988</v>
          </cell>
          <cell r="H361">
            <v>-48536.62090912796</v>
          </cell>
          <cell r="I361">
            <v>-65297.727614616117</v>
          </cell>
          <cell r="J361">
            <v>-80430.772568214146</v>
          </cell>
          <cell r="K361">
            <v>-93904.43981141629</v>
          </cell>
        </row>
      </sheetData>
      <sheetData sheetId="24">
        <row r="7">
          <cell r="F7">
            <v>1</v>
          </cell>
          <cell r="G7">
            <v>1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11">
          <cell r="F11">
            <v>-729</v>
          </cell>
          <cell r="G11">
            <v>-9</v>
          </cell>
          <cell r="H11">
            <v>-329</v>
          </cell>
          <cell r="I11">
            <v>-649</v>
          </cell>
          <cell r="J11">
            <v>-649</v>
          </cell>
          <cell r="K11">
            <v>-649</v>
          </cell>
        </row>
        <row r="12">
          <cell r="F12">
            <v>-310</v>
          </cell>
          <cell r="G12">
            <v>-320</v>
          </cell>
          <cell r="H12">
            <v>-320</v>
          </cell>
          <cell r="I12">
            <v>0</v>
          </cell>
          <cell r="J12">
            <v>0</v>
          </cell>
          <cell r="K12">
            <v>0</v>
          </cell>
        </row>
        <row r="355">
          <cell r="F355">
            <v>1030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-9</v>
          </cell>
          <cell r="G359">
            <v>-329</v>
          </cell>
          <cell r="H359">
            <v>-649</v>
          </cell>
          <cell r="I359">
            <v>-649</v>
          </cell>
          <cell r="J359">
            <v>-649</v>
          </cell>
          <cell r="K359">
            <v>-649</v>
          </cell>
        </row>
      </sheetData>
      <sheetData sheetId="25">
        <row r="7">
          <cell r="F7">
            <v>5</v>
          </cell>
          <cell r="G7">
            <v>3</v>
          </cell>
          <cell r="H7">
            <v>3</v>
          </cell>
          <cell r="I7">
            <v>2</v>
          </cell>
          <cell r="J7">
            <v>2</v>
          </cell>
          <cell r="K7">
            <v>2</v>
          </cell>
        </row>
        <row r="11">
          <cell r="F11">
            <v>-4460</v>
          </cell>
          <cell r="G11">
            <v>-5120.24</v>
          </cell>
          <cell r="H11">
            <v>-4620.24</v>
          </cell>
          <cell r="I11">
            <v>-7620.24</v>
          </cell>
          <cell r="J11">
            <v>-9620.24</v>
          </cell>
          <cell r="K11">
            <v>-11620.24</v>
          </cell>
        </row>
        <row r="12">
          <cell r="F12">
            <v>-5000</v>
          </cell>
          <cell r="G12">
            <v>-3000</v>
          </cell>
          <cell r="H12">
            <v>-3000</v>
          </cell>
          <cell r="I12">
            <v>-2000</v>
          </cell>
          <cell r="J12">
            <v>-2000</v>
          </cell>
          <cell r="K12">
            <v>-2000</v>
          </cell>
        </row>
        <row r="13">
          <cell r="F13">
            <v>-3190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362">
          <cell r="F362">
            <v>7529.76</v>
          </cell>
          <cell r="G362">
            <v>3500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5"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F366">
            <v>-5120.24</v>
          </cell>
          <cell r="G366">
            <v>-4620.24</v>
          </cell>
          <cell r="H366">
            <v>-7620.24</v>
          </cell>
          <cell r="I366">
            <v>-9620.24</v>
          </cell>
          <cell r="J366">
            <v>-11620.24</v>
          </cell>
          <cell r="K366">
            <v>-13620.24</v>
          </cell>
        </row>
      </sheetData>
      <sheetData sheetId="26">
        <row r="7">
          <cell r="F7">
            <v>2</v>
          </cell>
          <cell r="G7">
            <v>2</v>
          </cell>
          <cell r="H7">
            <v>2</v>
          </cell>
          <cell r="I7">
            <v>2</v>
          </cell>
          <cell r="J7">
            <v>2</v>
          </cell>
          <cell r="K7">
            <v>2</v>
          </cell>
        </row>
        <row r="11">
          <cell r="F11">
            <v>-1876</v>
          </cell>
          <cell r="G11">
            <v>-5412</v>
          </cell>
          <cell r="H11">
            <v>-5271.2</v>
          </cell>
          <cell r="I11">
            <v>-4905.2084227816567</v>
          </cell>
          <cell r="J11">
            <v>-4319.3202173151813</v>
          </cell>
          <cell r="K11">
            <v>-3617.0969477393764</v>
          </cell>
        </row>
        <row r="12">
          <cell r="F12">
            <v>-4690</v>
          </cell>
          <cell r="G12">
            <v>-4820</v>
          </cell>
          <cell r="H12">
            <v>-4820</v>
          </cell>
          <cell r="I12">
            <v>-4820</v>
          </cell>
          <cell r="J12">
            <v>-4820</v>
          </cell>
          <cell r="K12">
            <v>-4820</v>
          </cell>
        </row>
        <row r="355">
          <cell r="F355">
            <v>1154</v>
          </cell>
          <cell r="G355">
            <v>4960.8</v>
          </cell>
          <cell r="H355">
            <v>5185.991577218344</v>
          </cell>
          <cell r="I355">
            <v>5405.8882054664746</v>
          </cell>
          <cell r="J355">
            <v>5522.2232695758039</v>
          </cell>
          <cell r="K355">
            <v>5640.8850349673194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-5412</v>
          </cell>
          <cell r="G359">
            <v>-5271.2</v>
          </cell>
          <cell r="H359">
            <v>-4905.2084227816567</v>
          </cell>
          <cell r="I359">
            <v>-4319.3202173151813</v>
          </cell>
          <cell r="J359">
            <v>-3617.0969477393764</v>
          </cell>
          <cell r="K359">
            <v>-2796.211912772058</v>
          </cell>
        </row>
      </sheetData>
      <sheetData sheetId="27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363"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6"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</sheetData>
      <sheetData sheetId="28">
        <row r="7">
          <cell r="G7">
            <v>262</v>
          </cell>
          <cell r="H7">
            <v>266</v>
          </cell>
          <cell r="I7">
            <v>268</v>
          </cell>
          <cell r="J7">
            <v>267</v>
          </cell>
        </row>
        <row r="11">
          <cell r="F11">
            <v>-5977</v>
          </cell>
          <cell r="G11">
            <v>-7266.4500000000007</v>
          </cell>
          <cell r="H11">
            <v>-3341.6166666666686</v>
          </cell>
          <cell r="I11">
            <v>-3608.0000000000036</v>
          </cell>
          <cell r="J11">
            <v>-3429.2716666666711</v>
          </cell>
          <cell r="K11">
            <v>-2325.0663333333396</v>
          </cell>
        </row>
        <row r="12">
          <cell r="F12">
            <v>-7796</v>
          </cell>
          <cell r="G12">
            <v>-7768</v>
          </cell>
          <cell r="H12">
            <v>-7758.3333333333339</v>
          </cell>
          <cell r="I12">
            <v>-7775</v>
          </cell>
          <cell r="J12">
            <v>-7783.3333333333339</v>
          </cell>
          <cell r="K12">
            <v>-7779.1666666666661</v>
          </cell>
        </row>
        <row r="13">
          <cell r="F13">
            <v>-10873.33</v>
          </cell>
          <cell r="G13">
            <v>-10861.666666666668</v>
          </cell>
          <cell r="H13">
            <v>-10885</v>
          </cell>
          <cell r="I13">
            <v>-10896.666666666668</v>
          </cell>
          <cell r="J13">
            <v>-10890.833333333332</v>
          </cell>
          <cell r="K13">
            <v>-10902.5</v>
          </cell>
        </row>
        <row r="14">
          <cell r="F14">
            <v>-24646.33</v>
          </cell>
          <cell r="G14">
            <v>-25896.116666666669</v>
          </cell>
          <cell r="H14">
            <v>-21984.950000000004</v>
          </cell>
          <cell r="I14">
            <v>-22279.666666666672</v>
          </cell>
          <cell r="J14">
            <v>-22103.438333333339</v>
          </cell>
          <cell r="K14">
            <v>-21006.733000000007</v>
          </cell>
        </row>
        <row r="356">
          <cell r="F356">
            <v>17379.88</v>
          </cell>
          <cell r="G356">
            <v>22554.5</v>
          </cell>
          <cell r="H356">
            <v>18376.95</v>
          </cell>
          <cell r="I356">
            <v>18850.395</v>
          </cell>
          <cell r="J356">
            <v>19778.371999999999</v>
          </cell>
          <cell r="K356">
            <v>20764.693575000001</v>
          </cell>
        </row>
        <row r="358">
          <cell r="F358">
            <v>-7266.4500000000007</v>
          </cell>
          <cell r="G358">
            <v>-3341.6166666666686</v>
          </cell>
          <cell r="H358">
            <v>-3608.0000000000036</v>
          </cell>
          <cell r="I358">
            <v>-3429.2716666666711</v>
          </cell>
          <cell r="J358">
            <v>-2325.0663333333396</v>
          </cell>
          <cell r="K358">
            <v>-242.0394250000063</v>
          </cell>
        </row>
      </sheetData>
      <sheetData sheetId="29">
        <row r="9">
          <cell r="F9">
            <v>-21864</v>
          </cell>
          <cell r="G9">
            <v>-18799.559999999998</v>
          </cell>
          <cell r="H9">
            <v>-19421.559999999998</v>
          </cell>
          <cell r="I9">
            <v>-14633.954570467773</v>
          </cell>
          <cell r="J9">
            <v>-9620.4674098659307</v>
          </cell>
          <cell r="K9">
            <v>-4411.290506052057</v>
          </cell>
        </row>
        <row r="10">
          <cell r="F10">
            <v>-10411</v>
          </cell>
          <cell r="G10">
            <v>-15746</v>
          </cell>
          <cell r="H10">
            <v>-15746</v>
          </cell>
          <cell r="I10">
            <v>-15746</v>
          </cell>
          <cell r="J10">
            <v>-15746</v>
          </cell>
          <cell r="K10">
            <v>-15746</v>
          </cell>
        </row>
        <row r="11">
          <cell r="F11">
            <v>-18933</v>
          </cell>
          <cell r="G11">
            <v>-22045</v>
          </cell>
          <cell r="H11">
            <v>-22045</v>
          </cell>
          <cell r="I11">
            <v>-22045</v>
          </cell>
          <cell r="J11">
            <v>-22045</v>
          </cell>
          <cell r="K11">
            <v>-22045</v>
          </cell>
        </row>
        <row r="354">
          <cell r="F354">
            <v>32408.440000000002</v>
          </cell>
          <cell r="G354">
            <v>37169</v>
          </cell>
          <cell r="H354">
            <v>42578.605429532225</v>
          </cell>
          <cell r="I354">
            <v>42804.487160601842</v>
          </cell>
          <cell r="J354">
            <v>43000.176903813874</v>
          </cell>
          <cell r="K354">
            <v>43199.780441890158</v>
          </cell>
        </row>
        <row r="356">
          <cell r="F356">
            <v>-18799.559999999998</v>
          </cell>
          <cell r="G356">
            <v>-19421.559999999998</v>
          </cell>
          <cell r="H356">
            <v>-14633.954570467773</v>
          </cell>
          <cell r="I356">
            <v>-9620.4674098659307</v>
          </cell>
          <cell r="J356">
            <v>-4411.290506052057</v>
          </cell>
          <cell r="K356">
            <v>997.48993583810079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352"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4"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</sheetData>
      <sheetData sheetId="31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</sheetData>
      <sheetData sheetId="32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363"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5"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70"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</row>
        <row r="725"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</row>
        <row r="730"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</row>
        <row r="735"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</row>
        <row r="740"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</row>
        <row r="742"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</row>
        <row r="1083"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</row>
      </sheetData>
      <sheetData sheetId="33">
        <row r="7">
          <cell r="B7" t="str">
            <v>Recovery Premium</v>
          </cell>
        </row>
        <row r="10">
          <cell r="D10">
            <v>0</v>
          </cell>
          <cell r="E10">
            <v>-3071</v>
          </cell>
          <cell r="F10">
            <v>-3071</v>
          </cell>
          <cell r="G10">
            <v>-3071</v>
          </cell>
          <cell r="H10">
            <v>-3071</v>
          </cell>
          <cell r="I10">
            <v>-3071</v>
          </cell>
        </row>
        <row r="14">
          <cell r="D14">
            <v>-5510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-5510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7">
          <cell r="D17">
            <v>-5510</v>
          </cell>
          <cell r="E17">
            <v>-3071</v>
          </cell>
          <cell r="F17">
            <v>-3071</v>
          </cell>
          <cell r="G17">
            <v>-3071</v>
          </cell>
          <cell r="H17">
            <v>-3071</v>
          </cell>
          <cell r="I17">
            <v>-3071</v>
          </cell>
        </row>
        <row r="358">
          <cell r="D358">
            <v>2439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60">
          <cell r="D360">
            <v>-3071</v>
          </cell>
          <cell r="E360">
            <v>-3071</v>
          </cell>
          <cell r="F360">
            <v>-3071</v>
          </cell>
          <cell r="G360">
            <v>-3071</v>
          </cell>
          <cell r="H360">
            <v>-3071</v>
          </cell>
          <cell r="I360">
            <v>-3071</v>
          </cell>
        </row>
        <row r="363">
          <cell r="B363" t="str">
            <v>School Led Tutoring Grant</v>
          </cell>
        </row>
        <row r="366">
          <cell r="D366">
            <v>0</v>
          </cell>
          <cell r="E366">
            <v>-1965</v>
          </cell>
          <cell r="F366">
            <v>-1965</v>
          </cell>
          <cell r="G366">
            <v>-1965</v>
          </cell>
          <cell r="H366">
            <v>-1965</v>
          </cell>
          <cell r="I366">
            <v>-1965</v>
          </cell>
        </row>
        <row r="370">
          <cell r="D370">
            <v>-4725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D371">
            <v>-4725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3">
          <cell r="D373">
            <v>-4725</v>
          </cell>
          <cell r="E373">
            <v>-1965</v>
          </cell>
          <cell r="F373">
            <v>-1965</v>
          </cell>
          <cell r="G373">
            <v>-1965</v>
          </cell>
          <cell r="H373">
            <v>-1965</v>
          </cell>
          <cell r="I373">
            <v>-1965</v>
          </cell>
        </row>
        <row r="714">
          <cell r="D714">
            <v>2760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</row>
        <row r="716">
          <cell r="D716">
            <v>-1965</v>
          </cell>
          <cell r="E716">
            <v>-1965</v>
          </cell>
          <cell r="F716">
            <v>-1965</v>
          </cell>
          <cell r="G716">
            <v>-1965</v>
          </cell>
          <cell r="H716">
            <v>-1965</v>
          </cell>
          <cell r="I716">
            <v>-1965</v>
          </cell>
        </row>
        <row r="719">
          <cell r="B719" t="str">
            <v>Holiday Activites and Food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</row>
        <row r="726"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</row>
        <row r="727"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</row>
        <row r="729"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</row>
        <row r="1070"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</row>
        <row r="1072"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</row>
        <row r="1075">
          <cell r="B1075" t="str">
            <v>Catch Up Premium</v>
          </cell>
        </row>
        <row r="1078">
          <cell r="D1078">
            <v>-8502</v>
          </cell>
          <cell r="E1078">
            <v>-8686</v>
          </cell>
          <cell r="F1078">
            <v>-8686</v>
          </cell>
          <cell r="G1078">
            <v>-8686</v>
          </cell>
          <cell r="H1078">
            <v>-8686</v>
          </cell>
          <cell r="I1078">
            <v>-8686</v>
          </cell>
        </row>
        <row r="1082">
          <cell r="D1082">
            <v>-10260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</row>
        <row r="1083">
          <cell r="D1083">
            <v>-10260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-18762</v>
          </cell>
          <cell r="E1085">
            <v>-8686</v>
          </cell>
          <cell r="F1085">
            <v>-8686</v>
          </cell>
          <cell r="G1085">
            <v>-8686</v>
          </cell>
          <cell r="H1085">
            <v>-8686</v>
          </cell>
          <cell r="I1085">
            <v>-8686</v>
          </cell>
        </row>
        <row r="1426">
          <cell r="D1426">
            <v>10076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</row>
        <row r="1428">
          <cell r="D1428">
            <v>-8686</v>
          </cell>
          <cell r="E1428">
            <v>-8686</v>
          </cell>
          <cell r="F1428">
            <v>-8686</v>
          </cell>
          <cell r="G1428">
            <v>-8686</v>
          </cell>
          <cell r="H1428">
            <v>-8686</v>
          </cell>
          <cell r="I1428">
            <v>-8686</v>
          </cell>
        </row>
        <row r="1434"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</row>
        <row r="1438"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</row>
        <row r="1439"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</row>
        <row r="1441"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</row>
        <row r="1782"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</row>
        <row r="1784"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</row>
        <row r="1789"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</row>
        <row r="1793"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</row>
        <row r="1794"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</row>
        <row r="1796"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</row>
        <row r="2137"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</row>
        <row r="2139"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</row>
        <row r="2144"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</row>
        <row r="2148"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</row>
        <row r="2149"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</row>
        <row r="2151"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</row>
        <row r="2492">
          <cell r="D2492">
            <v>0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</row>
        <row r="2494"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</row>
      </sheetData>
      <sheetData sheetId="34"/>
      <sheetData sheetId="35">
        <row r="8">
          <cell r="F8" t="str">
            <v>CORRECT</v>
          </cell>
        </row>
        <row r="9">
          <cell r="F9" t="str">
            <v>CORRECT</v>
          </cell>
        </row>
        <row r="10">
          <cell r="L10" t="str">
            <v>ENTERED</v>
          </cell>
        </row>
        <row r="11">
          <cell r="L11" t="str">
            <v>ENTERED</v>
          </cell>
        </row>
        <row r="12">
          <cell r="D12" t="str">
            <v>ENTERED</v>
          </cell>
          <cell r="L12" t="str">
            <v>ENTERED</v>
          </cell>
        </row>
        <row r="13"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E17" t="str">
            <v>ENTERED</v>
          </cell>
          <cell r="L17" t="str">
            <v>ENTERED</v>
          </cell>
        </row>
        <row r="18"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E21" t="str">
            <v>ENTERED</v>
          </cell>
          <cell r="L21" t="str">
            <v>ENTERED</v>
          </cell>
        </row>
        <row r="22"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D25" t="str">
            <v>No incorrect account codes found</v>
          </cell>
          <cell r="L25" t="str">
            <v>ENTERED</v>
          </cell>
        </row>
        <row r="26">
          <cell r="L26" t="str">
            <v>ENTERED</v>
          </cell>
        </row>
        <row r="29">
          <cell r="D29" t="str">
            <v xml:space="preserve">Status 2021/22 </v>
          </cell>
          <cell r="E29" t="str">
            <v xml:space="preserve">Status 2022/23 </v>
          </cell>
          <cell r="F29" t="str">
            <v xml:space="preserve">Status 2023/24 </v>
          </cell>
          <cell r="G29" t="str">
            <v xml:space="preserve">Status 2024/25 </v>
          </cell>
          <cell r="H29" t="str">
            <v xml:space="preserve">Status 2025/26 </v>
          </cell>
          <cell r="I29" t="str">
            <v xml:space="preserve">Status 2026/27 </v>
          </cell>
        </row>
        <row r="31">
          <cell r="D31" t="str">
            <v>ENTERED</v>
          </cell>
          <cell r="E31" t="str">
            <v>ENTERED</v>
          </cell>
          <cell r="F31" t="str">
            <v>ENTERED</v>
          </cell>
          <cell r="G31" t="str">
            <v>ENTERED</v>
          </cell>
          <cell r="H31" t="str">
            <v>ENTERED</v>
          </cell>
          <cell r="I31" t="str">
            <v>ENTERED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  <cell r="I32" t="str">
            <v>ENTERED</v>
          </cell>
        </row>
        <row r="33">
          <cell r="D33" t="str">
            <v>ENTERED</v>
          </cell>
          <cell r="E33" t="str">
            <v>ENTERED</v>
          </cell>
          <cell r="F33" t="str">
            <v>ENTERED</v>
          </cell>
          <cell r="G33" t="str">
            <v>ENTERED</v>
          </cell>
          <cell r="H33" t="str">
            <v>ENTERED</v>
          </cell>
          <cell r="I33" t="str">
            <v>ENTERED</v>
          </cell>
        </row>
        <row r="34">
          <cell r="D34" t="str">
            <v>ENTERED</v>
          </cell>
          <cell r="E34" t="str">
            <v>ENTERED</v>
          </cell>
          <cell r="F34" t="str">
            <v>ENTERED</v>
          </cell>
          <cell r="G34" t="str">
            <v>ENTERED</v>
          </cell>
          <cell r="H34" t="str">
            <v>ENTERED</v>
          </cell>
          <cell r="I34" t="str">
            <v>ENTERED</v>
          </cell>
        </row>
        <row r="35">
          <cell r="D35" t="str">
            <v>ENTERED</v>
          </cell>
          <cell r="E35" t="str">
            <v>ENTERED</v>
          </cell>
          <cell r="F35" t="str">
            <v>ENTERED</v>
          </cell>
          <cell r="G35" t="str">
            <v>ENTERED</v>
          </cell>
          <cell r="H35" t="str">
            <v>ENTERED</v>
          </cell>
          <cell r="I35" t="str">
            <v>ENTERED</v>
          </cell>
        </row>
        <row r="36">
          <cell r="D36" t="str">
            <v>ENTERED</v>
          </cell>
          <cell r="E36" t="str">
            <v>ENTERED</v>
          </cell>
          <cell r="F36" t="str">
            <v>ENTERED</v>
          </cell>
          <cell r="G36" t="str">
            <v>ENTERED</v>
          </cell>
          <cell r="H36" t="str">
            <v>ENTERED</v>
          </cell>
          <cell r="I36" t="str">
            <v>ENTERED</v>
          </cell>
        </row>
        <row r="37">
          <cell r="D37" t="str">
            <v>ENTERED</v>
          </cell>
          <cell r="E37" t="str">
            <v>ENTERED</v>
          </cell>
          <cell r="F37" t="str">
            <v>ENTERED</v>
          </cell>
          <cell r="G37" t="str">
            <v>ENTERED</v>
          </cell>
          <cell r="H37" t="str">
            <v>ENTERED</v>
          </cell>
          <cell r="I37" t="str">
            <v>ENTERED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</row>
        <row r="63">
          <cell r="F63" t="str">
            <v>CORRECT</v>
          </cell>
        </row>
        <row r="64">
          <cell r="F64" t="str">
            <v>CORRECT</v>
          </cell>
        </row>
        <row r="70">
          <cell r="D70" t="str">
            <v>CORRECT</v>
          </cell>
        </row>
        <row r="76">
          <cell r="D76" t="str">
            <v>CORRECT</v>
          </cell>
        </row>
        <row r="77">
          <cell r="D77" t="str">
            <v>CORRECT</v>
          </cell>
        </row>
        <row r="82">
          <cell r="D82" t="str">
            <v>ENTERED</v>
          </cell>
          <cell r="E82" t="str">
            <v>ENTERED</v>
          </cell>
          <cell r="F82" t="str">
            <v>ENTERED</v>
          </cell>
          <cell r="G82" t="str">
            <v>ENTERED</v>
          </cell>
          <cell r="H82" t="str">
            <v>ENTERED</v>
          </cell>
        </row>
        <row r="83">
          <cell r="D83" t="str">
            <v>ENTERED</v>
          </cell>
          <cell r="E83" t="str">
            <v>ENTERED</v>
          </cell>
          <cell r="F83" t="str">
            <v>ENTERED</v>
          </cell>
          <cell r="G83" t="str">
            <v>ENTERED</v>
          </cell>
          <cell r="H83" t="str">
            <v>ENTERED</v>
          </cell>
        </row>
        <row r="89">
          <cell r="E89" t="str">
            <v>ENTERED</v>
          </cell>
        </row>
      </sheetData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1-22 submitted baselines"/>
      <sheetName val="21-22 HN places"/>
      <sheetName val="Proposed Free Schools"/>
      <sheetName val="IndicativeNFF NNDR PaidBy ESFA"/>
      <sheetName val="FSM6 update"/>
      <sheetName val="Inputs &amp; Adjustments"/>
      <sheetName val="Local Factors"/>
      <sheetName val="LA estimate of NNDR 22-23"/>
      <sheetName val="Adjusted Factors"/>
      <sheetName val="21-22 final baselines"/>
      <sheetName val="Commentary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Post-16 infrastructure changes"/>
      <sheetName val="Validation sheet"/>
    </sheetNames>
    <sheetDataSet>
      <sheetData sheetId="0"/>
      <sheetData sheetId="1">
        <row r="7">
          <cell r="T7" t="str">
            <v>22-23</v>
          </cell>
        </row>
        <row r="9">
          <cell r="T9" t="str">
            <v>21-22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B2" t="str">
            <v>Please enter a description for the exceptional factors you choose to apply, which will appear in the Proforma sheet</v>
          </cell>
        </row>
      </sheetData>
      <sheetData sheetId="10"/>
      <sheetData sheetId="11">
        <row r="4">
          <cell r="F4" t="str">
            <v>LAESTAB</v>
          </cell>
        </row>
      </sheetData>
      <sheetData sheetId="12">
        <row r="4">
          <cell r="H4" t="str">
            <v>LAESTAB</v>
          </cell>
        </row>
      </sheetData>
      <sheetData sheetId="13"/>
      <sheetData sheetId="14"/>
      <sheetData sheetId="15">
        <row r="9">
          <cell r="D9">
            <v>4265</v>
          </cell>
          <cell r="E9">
            <v>5321</v>
          </cell>
          <cell r="G9">
            <v>5831</v>
          </cell>
        </row>
        <row r="14">
          <cell r="E14">
            <v>3217</v>
          </cell>
          <cell r="L14">
            <v>5.0319999999999997E-2</v>
          </cell>
        </row>
        <row r="15">
          <cell r="E15">
            <v>4536</v>
          </cell>
          <cell r="L15">
            <v>4.8930000000000001E-2</v>
          </cell>
        </row>
        <row r="16">
          <cell r="E16">
            <v>5112</v>
          </cell>
          <cell r="L16">
            <v>4.9275800000000002E-2</v>
          </cell>
        </row>
        <row r="18">
          <cell r="E18">
            <v>470</v>
          </cell>
          <cell r="F18">
            <v>470</v>
          </cell>
          <cell r="L18">
            <v>0.14940000000000001</v>
          </cell>
          <cell r="M18">
            <v>0.18679999999999999</v>
          </cell>
        </row>
        <row r="19">
          <cell r="E19">
            <v>590</v>
          </cell>
          <cell r="F19">
            <v>865</v>
          </cell>
          <cell r="L19">
            <v>0.14940000000000001</v>
          </cell>
          <cell r="M19">
            <v>0.18679999999999999</v>
          </cell>
        </row>
        <row r="20">
          <cell r="E20">
            <v>220</v>
          </cell>
          <cell r="F20">
            <v>320</v>
          </cell>
          <cell r="L20">
            <v>0.61140000000000005</v>
          </cell>
          <cell r="M20">
            <v>0.71060000000000001</v>
          </cell>
        </row>
        <row r="21">
          <cell r="E21">
            <v>270</v>
          </cell>
          <cell r="F21">
            <v>425</v>
          </cell>
          <cell r="L21">
            <v>0.61140000000000005</v>
          </cell>
          <cell r="M21">
            <v>0.71060000000000001</v>
          </cell>
        </row>
        <row r="22">
          <cell r="E22">
            <v>420</v>
          </cell>
          <cell r="F22">
            <v>595</v>
          </cell>
          <cell r="L22">
            <v>0.61140000000000005</v>
          </cell>
          <cell r="M22">
            <v>0.71060000000000001</v>
          </cell>
        </row>
        <row r="23">
          <cell r="E23">
            <v>460</v>
          </cell>
          <cell r="F23">
            <v>650</v>
          </cell>
          <cell r="L23">
            <v>0.61140000000000005</v>
          </cell>
          <cell r="M23">
            <v>0.71060000000000001</v>
          </cell>
        </row>
        <row r="24">
          <cell r="E24">
            <v>490</v>
          </cell>
          <cell r="F24">
            <v>700</v>
          </cell>
          <cell r="L24">
            <v>0.61140000000000005</v>
          </cell>
          <cell r="M24">
            <v>0.71060000000000001</v>
          </cell>
        </row>
        <row r="25">
          <cell r="E25">
            <v>640</v>
          </cell>
          <cell r="F25">
            <v>890</v>
          </cell>
          <cell r="L25">
            <v>0.61140000000000005</v>
          </cell>
          <cell r="M25">
            <v>0.71060000000000001</v>
          </cell>
        </row>
        <row r="27">
          <cell r="E27">
            <v>0</v>
          </cell>
          <cell r="L27">
            <v>0</v>
          </cell>
        </row>
        <row r="28">
          <cell r="D28" t="str">
            <v>EAL 3 Primary</v>
          </cell>
          <cell r="E28">
            <v>565</v>
          </cell>
          <cell r="L28">
            <v>0</v>
          </cell>
        </row>
        <row r="29">
          <cell r="D29" t="str">
            <v>EAL 3 Secondary</v>
          </cell>
          <cell r="F29">
            <v>1530</v>
          </cell>
          <cell r="M29">
            <v>0</v>
          </cell>
        </row>
        <row r="30">
          <cell r="E30">
            <v>925</v>
          </cell>
          <cell r="F30">
            <v>1330</v>
          </cell>
          <cell r="L30">
            <v>0</v>
          </cell>
          <cell r="M30">
            <v>0</v>
          </cell>
        </row>
        <row r="32">
          <cell r="F32">
            <v>1130</v>
          </cell>
          <cell r="L32">
            <v>0.70469999999999999</v>
          </cell>
        </row>
        <row r="33">
          <cell r="F33">
            <v>1710</v>
          </cell>
          <cell r="M33">
            <v>0.59260000000000002</v>
          </cell>
        </row>
        <row r="43">
          <cell r="F43">
            <v>121300</v>
          </cell>
          <cell r="G43">
            <v>121300</v>
          </cell>
          <cell r="L43">
            <v>8.8999999999999996E-2</v>
          </cell>
          <cell r="M43">
            <v>5.33E-2</v>
          </cell>
        </row>
        <row r="44">
          <cell r="F44">
            <v>55000</v>
          </cell>
          <cell r="G44">
            <v>80000</v>
          </cell>
          <cell r="H44">
            <v>80000</v>
          </cell>
          <cell r="I44">
            <v>80000</v>
          </cell>
          <cell r="L44">
            <v>0</v>
          </cell>
          <cell r="M44">
            <v>0</v>
          </cell>
        </row>
        <row r="69">
          <cell r="H69">
            <v>5.0000000000000001E-3</v>
          </cell>
        </row>
        <row r="71">
          <cell r="J71" t="str">
            <v>No</v>
          </cell>
        </row>
      </sheetData>
      <sheetData sheetId="16"/>
      <sheetData sheetId="17">
        <row r="1">
          <cell r="B1" t="str">
            <v>Please enter primary and secondary unit rates against appropriate indicators. For the sparsity factor only please enter percentages.  Academies cannot de-delegate.</v>
          </cell>
        </row>
      </sheetData>
      <sheetData sheetId="18">
        <row r="11">
          <cell r="B11">
            <v>9252003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hare Dashboard"/>
      <sheetName val="VH"/>
      <sheetName val="Grant Dashboard"/>
      <sheetName val="Combined Dashboard"/>
      <sheetName val="ICFP Metrics"/>
      <sheetName val="1 - Summary"/>
      <sheetName val="1a - SFVS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Local Factors"/>
      <sheetName val="3d - High Needs"/>
      <sheetName val="3e - High Needs Targeted Income"/>
      <sheetName val="4a - Teaching Staff"/>
      <sheetName val="4b - Teaching Staff"/>
      <sheetName val="5a - Non-Teaching Staff"/>
      <sheetName val="5b - Non-Teaching Staff"/>
      <sheetName val="6 - Income &amp; Expenditure"/>
      <sheetName val="Excelerator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Validation"/>
      <sheetName val="Permitted Account Codes"/>
      <sheetName val="10 - Salary Scales"/>
      <sheetName val="NI &amp; Super Rates"/>
      <sheetName val="Basic Information"/>
      <sheetName val="SCP Co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8">
          <cell r="G8" t="str">
            <v>2021/22</v>
          </cell>
        </row>
        <row r="10">
          <cell r="G10" t="str">
            <v>2022/23</v>
          </cell>
        </row>
        <row r="11">
          <cell r="G11" t="str">
            <v>2023/24</v>
          </cell>
        </row>
        <row r="12">
          <cell r="G12" t="str">
            <v>2024/25</v>
          </cell>
        </row>
        <row r="13">
          <cell r="G13" t="str">
            <v>2025/26</v>
          </cell>
        </row>
        <row r="14">
          <cell r="G14" t="str">
            <v>2020/21</v>
          </cell>
        </row>
      </sheetData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ICFP Metrics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Covid Grants"/>
      <sheetName val="9 - Salary Scales"/>
      <sheetName val="Validation"/>
      <sheetName val="Commentary"/>
      <sheetName val="Budget Excelera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B7">
            <v>45</v>
          </cell>
          <cell r="C7">
            <v>45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41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42</v>
          </cell>
          <cell r="C10">
            <v>44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46</v>
          </cell>
          <cell r="C11">
            <v>43</v>
          </cell>
          <cell r="D11">
            <v>44</v>
          </cell>
          <cell r="E11">
            <v>45</v>
          </cell>
          <cell r="F11">
            <v>45</v>
          </cell>
        </row>
        <row r="12">
          <cell r="B12">
            <v>43</v>
          </cell>
          <cell r="C12">
            <v>46</v>
          </cell>
          <cell r="D12">
            <v>43</v>
          </cell>
          <cell r="E12">
            <v>44</v>
          </cell>
          <cell r="F12">
            <v>45</v>
          </cell>
        </row>
        <row r="13">
          <cell r="B13">
            <v>45</v>
          </cell>
          <cell r="C13">
            <v>43</v>
          </cell>
          <cell r="D13">
            <v>46</v>
          </cell>
          <cell r="E13">
            <v>43</v>
          </cell>
          <cell r="F13">
            <v>44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B19">
            <v>307</v>
          </cell>
          <cell r="C19">
            <v>311</v>
          </cell>
          <cell r="D19">
            <v>313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</sheetData>
      <sheetData sheetId="6">
        <row r="250">
          <cell r="O250">
            <v>311</v>
          </cell>
        </row>
        <row r="373">
          <cell r="O373">
            <v>313</v>
          </cell>
        </row>
      </sheetData>
      <sheetData sheetId="7" refreshError="1"/>
      <sheetData sheetId="8" refreshError="1"/>
      <sheetData sheetId="9">
        <row r="29">
          <cell r="C29">
            <v>1365007</v>
          </cell>
          <cell r="D29">
            <v>1387569.4489030468</v>
          </cell>
          <cell r="E29">
            <v>1402141.5648970641</v>
          </cell>
          <cell r="F29">
            <v>1404489.8256189246</v>
          </cell>
          <cell r="G29">
            <v>1419229.5008312953</v>
          </cell>
        </row>
      </sheetData>
      <sheetData sheetId="10">
        <row r="6">
          <cell r="C6">
            <v>9252003</v>
          </cell>
          <cell r="D6" t="str">
            <v>Billingborough Primary School</v>
          </cell>
          <cell r="E6">
            <v>128</v>
          </cell>
          <cell r="F6">
            <v>128</v>
          </cell>
          <cell r="G6">
            <v>0</v>
          </cell>
          <cell r="H6">
            <v>411776</v>
          </cell>
          <cell r="I6">
            <v>0</v>
          </cell>
          <cell r="J6">
            <v>0</v>
          </cell>
          <cell r="K6">
            <v>4700</v>
          </cell>
          <cell r="L6">
            <v>0</v>
          </cell>
          <cell r="M6">
            <v>7670</v>
          </cell>
          <cell r="N6">
            <v>0</v>
          </cell>
          <cell r="O6">
            <v>3080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602.6666666666664</v>
          </cell>
          <cell r="AB6">
            <v>0</v>
          </cell>
          <cell r="AC6">
            <v>0</v>
          </cell>
          <cell r="AD6">
            <v>35547.118644067799</v>
          </cell>
          <cell r="AE6">
            <v>0</v>
          </cell>
          <cell r="AF6">
            <v>6771</v>
          </cell>
          <cell r="AG6">
            <v>0</v>
          </cell>
          <cell r="AH6">
            <v>121300</v>
          </cell>
          <cell r="AI6">
            <v>0</v>
          </cell>
          <cell r="AJ6">
            <v>0</v>
          </cell>
          <cell r="AK6">
            <v>0</v>
          </cell>
          <cell r="AL6">
            <v>10104.75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411776</v>
          </cell>
          <cell r="AV6">
            <v>58370.785310734464</v>
          </cell>
          <cell r="AW6">
            <v>131404.75</v>
          </cell>
          <cell r="AX6">
            <v>60297.512828474573</v>
          </cell>
          <cell r="AY6">
            <v>601551.53531073453</v>
          </cell>
          <cell r="AZ6">
            <v>591446.78531073453</v>
          </cell>
          <cell r="BA6">
            <v>4265</v>
          </cell>
          <cell r="BB6">
            <v>545920</v>
          </cell>
          <cell r="BC6">
            <v>0</v>
          </cell>
          <cell r="BD6">
            <v>0</v>
          </cell>
          <cell r="BE6">
            <v>601551.53531073453</v>
          </cell>
          <cell r="BF6">
            <v>601551.53531073453</v>
          </cell>
          <cell r="BG6">
            <v>0</v>
          </cell>
          <cell r="BH6">
            <v>556024.75</v>
          </cell>
          <cell r="BI6">
            <v>424620</v>
          </cell>
          <cell r="BJ6">
            <v>470146.78531073453</v>
          </cell>
          <cell r="BK6">
            <v>3673.0217602401135</v>
          </cell>
          <cell r="BL6">
            <v>3487.306742857143</v>
          </cell>
          <cell r="BM6">
            <v>5.3254568948762605E-2</v>
          </cell>
          <cell r="BN6">
            <v>0</v>
          </cell>
          <cell r="BO6">
            <v>0</v>
          </cell>
          <cell r="BP6">
            <v>601551.53531073453</v>
          </cell>
          <cell r="BQ6">
            <v>4620.6780102401135</v>
          </cell>
          <cell r="BR6" t="str">
            <v>Y</v>
          </cell>
          <cell r="BS6">
            <v>4699.6213696151135</v>
          </cell>
          <cell r="BT6">
            <v>6.1842454940556291E-2</v>
          </cell>
          <cell r="BU6">
            <v>-4649.5066569775645</v>
          </cell>
          <cell r="BV6">
            <v>596902.02865375695</v>
          </cell>
          <cell r="BW6">
            <v>0</v>
          </cell>
          <cell r="BX6">
            <v>596902.02865375695</v>
          </cell>
          <cell r="BY6">
            <v>10104.75</v>
          </cell>
          <cell r="BZ6">
            <v>586797.27865375695</v>
          </cell>
        </row>
        <row r="7">
          <cell r="C7">
            <v>9252013</v>
          </cell>
          <cell r="D7" t="str">
            <v>Corby Glen Community Primary School</v>
          </cell>
          <cell r="E7">
            <v>81</v>
          </cell>
          <cell r="F7">
            <v>81</v>
          </cell>
          <cell r="G7">
            <v>0</v>
          </cell>
          <cell r="H7">
            <v>260577</v>
          </cell>
          <cell r="I7">
            <v>0</v>
          </cell>
          <cell r="J7">
            <v>0</v>
          </cell>
          <cell r="K7">
            <v>7520.0000000000055</v>
          </cell>
          <cell r="L7">
            <v>0</v>
          </cell>
          <cell r="M7">
            <v>9440.0000000000055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38020.153846153851</v>
          </cell>
          <cell r="AE7">
            <v>0</v>
          </cell>
          <cell r="AF7">
            <v>0</v>
          </cell>
          <cell r="AG7">
            <v>0</v>
          </cell>
          <cell r="AH7">
            <v>121300</v>
          </cell>
          <cell r="AI7">
            <v>50520.694259012009</v>
          </cell>
          <cell r="AJ7">
            <v>0</v>
          </cell>
          <cell r="AK7">
            <v>0</v>
          </cell>
          <cell r="AL7">
            <v>13348.25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260577</v>
          </cell>
          <cell r="AV7">
            <v>54980.153846153858</v>
          </cell>
          <cell r="AW7">
            <v>185168.944259012</v>
          </cell>
          <cell r="AX7">
            <v>53234.56105538462</v>
          </cell>
          <cell r="AY7">
            <v>500726.09810516587</v>
          </cell>
          <cell r="AZ7">
            <v>487377.84810516587</v>
          </cell>
          <cell r="BA7">
            <v>4265</v>
          </cell>
          <cell r="BB7">
            <v>345465</v>
          </cell>
          <cell r="BC7">
            <v>0</v>
          </cell>
          <cell r="BD7">
            <v>0</v>
          </cell>
          <cell r="BE7">
            <v>500726.09810516587</v>
          </cell>
          <cell r="BF7">
            <v>500726.09810516587</v>
          </cell>
          <cell r="BG7">
            <v>0</v>
          </cell>
          <cell r="BH7">
            <v>358813.25</v>
          </cell>
          <cell r="BI7">
            <v>173644.305740988</v>
          </cell>
          <cell r="BJ7">
            <v>315557.15384615387</v>
          </cell>
          <cell r="BK7">
            <v>3895.7673314339986</v>
          </cell>
          <cell r="BL7">
            <v>3469.6508137887558</v>
          </cell>
          <cell r="BM7">
            <v>0.12281250780390092</v>
          </cell>
          <cell r="BN7">
            <v>0</v>
          </cell>
          <cell r="BO7">
            <v>0</v>
          </cell>
          <cell r="BP7">
            <v>500726.09810516587</v>
          </cell>
          <cell r="BQ7">
            <v>6017.0104704341466</v>
          </cell>
          <cell r="BR7" t="str">
            <v>Y</v>
          </cell>
          <cell r="BS7">
            <v>6181.8036803106897</v>
          </cell>
          <cell r="BT7">
            <v>0.11845671396903046</v>
          </cell>
          <cell r="BU7">
            <v>-2942.2659313686149</v>
          </cell>
          <cell r="BV7">
            <v>497783.83217379724</v>
          </cell>
          <cell r="BW7">
            <v>0</v>
          </cell>
          <cell r="BX7">
            <v>497783.83217379724</v>
          </cell>
          <cell r="BY7">
            <v>13348.25</v>
          </cell>
          <cell r="BZ7">
            <v>484435.58217379724</v>
          </cell>
        </row>
        <row r="8">
          <cell r="C8">
            <v>9252017</v>
          </cell>
          <cell r="D8" t="str">
            <v>Digby the Tedder Primary School</v>
          </cell>
          <cell r="E8">
            <v>121</v>
          </cell>
          <cell r="F8">
            <v>121</v>
          </cell>
          <cell r="G8">
            <v>0</v>
          </cell>
          <cell r="H8">
            <v>389257</v>
          </cell>
          <cell r="I8">
            <v>0</v>
          </cell>
          <cell r="J8">
            <v>0</v>
          </cell>
          <cell r="K8">
            <v>4230</v>
          </cell>
          <cell r="L8">
            <v>0</v>
          </cell>
          <cell r="M8">
            <v>5310</v>
          </cell>
          <cell r="N8">
            <v>0</v>
          </cell>
          <cell r="O8">
            <v>0</v>
          </cell>
          <cell r="P8">
            <v>1619.9999999999989</v>
          </cell>
          <cell r="Q8">
            <v>0</v>
          </cell>
          <cell r="R8">
            <v>919.99999999999955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33422.888888888883</v>
          </cell>
          <cell r="AE8">
            <v>0</v>
          </cell>
          <cell r="AF8">
            <v>1609.5000000000005</v>
          </cell>
          <cell r="AG8">
            <v>0</v>
          </cell>
          <cell r="AH8">
            <v>121300</v>
          </cell>
          <cell r="AI8">
            <v>21148.197596795726</v>
          </cell>
          <cell r="AJ8">
            <v>0</v>
          </cell>
          <cell r="AK8">
            <v>0</v>
          </cell>
          <cell r="AL8">
            <v>7110.75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389257</v>
          </cell>
          <cell r="AV8">
            <v>47112.388888888883</v>
          </cell>
          <cell r="AW8">
            <v>149558.94759679574</v>
          </cell>
          <cell r="AX8">
            <v>56914.45403999999</v>
          </cell>
          <cell r="AY8">
            <v>585928.33648568462</v>
          </cell>
          <cell r="AZ8">
            <v>578817.58648568462</v>
          </cell>
          <cell r="BA8">
            <v>4265</v>
          </cell>
          <cell r="BB8">
            <v>516065</v>
          </cell>
          <cell r="BC8">
            <v>0</v>
          </cell>
          <cell r="BD8">
            <v>0</v>
          </cell>
          <cell r="BE8">
            <v>585928.33648568462</v>
          </cell>
          <cell r="BF8">
            <v>585928.33648568462</v>
          </cell>
          <cell r="BG8">
            <v>0</v>
          </cell>
          <cell r="BH8">
            <v>523175.75</v>
          </cell>
          <cell r="BI8">
            <v>373616.80240320426</v>
          </cell>
          <cell r="BJ8">
            <v>436369.38888888888</v>
          </cell>
          <cell r="BK8">
            <v>3606.3585858585857</v>
          </cell>
          <cell r="BL8">
            <v>3396.6670102423668</v>
          </cell>
          <cell r="BM8">
            <v>6.1734510619943422E-2</v>
          </cell>
          <cell r="BN8">
            <v>0</v>
          </cell>
          <cell r="BO8">
            <v>0</v>
          </cell>
          <cell r="BP8">
            <v>585928.33648568462</v>
          </cell>
          <cell r="BQ8">
            <v>4783.6164172370627</v>
          </cell>
          <cell r="BR8" t="str">
            <v>Y</v>
          </cell>
          <cell r="BS8">
            <v>4842.3829461626829</v>
          </cell>
          <cell r="BT8">
            <v>7.888104080212166E-2</v>
          </cell>
          <cell r="BU8">
            <v>-4395.2367616741039</v>
          </cell>
          <cell r="BV8">
            <v>581533.09972401056</v>
          </cell>
          <cell r="BW8">
            <v>0</v>
          </cell>
          <cell r="BX8">
            <v>581533.09972401056</v>
          </cell>
          <cell r="BY8">
            <v>7110.75</v>
          </cell>
          <cell r="BZ8">
            <v>574422.34972401056</v>
          </cell>
        </row>
        <row r="9">
          <cell r="C9">
            <v>9252019</v>
          </cell>
          <cell r="D9" t="str">
            <v>Eagle Community Primary School</v>
          </cell>
          <cell r="E9">
            <v>77</v>
          </cell>
          <cell r="F9">
            <v>77</v>
          </cell>
          <cell r="G9">
            <v>0</v>
          </cell>
          <cell r="H9">
            <v>247709</v>
          </cell>
          <cell r="I9">
            <v>0</v>
          </cell>
          <cell r="J9">
            <v>0</v>
          </cell>
          <cell r="K9">
            <v>4700.0000000000045</v>
          </cell>
          <cell r="L9">
            <v>0</v>
          </cell>
          <cell r="M9">
            <v>5900.0000000000055</v>
          </cell>
          <cell r="N9">
            <v>0</v>
          </cell>
          <cell r="O9">
            <v>220.00000000000026</v>
          </cell>
          <cell r="P9">
            <v>0</v>
          </cell>
          <cell r="Q9">
            <v>0</v>
          </cell>
          <cell r="R9">
            <v>460.00000000000051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21752.5</v>
          </cell>
          <cell r="AE9">
            <v>0</v>
          </cell>
          <cell r="AF9">
            <v>0</v>
          </cell>
          <cell r="AG9">
            <v>0</v>
          </cell>
          <cell r="AH9">
            <v>121300</v>
          </cell>
          <cell r="AI9">
            <v>53457.943925233638</v>
          </cell>
          <cell r="AJ9">
            <v>0</v>
          </cell>
          <cell r="AK9">
            <v>0</v>
          </cell>
          <cell r="AL9">
            <v>10726.05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247709</v>
          </cell>
          <cell r="AV9">
            <v>33032.500000000015</v>
          </cell>
          <cell r="AW9">
            <v>185483.99392523363</v>
          </cell>
          <cell r="AX9">
            <v>40588.795630000001</v>
          </cell>
          <cell r="AY9">
            <v>466225.4939252336</v>
          </cell>
          <cell r="AZ9">
            <v>455499.44392523362</v>
          </cell>
          <cell r="BA9">
            <v>4265</v>
          </cell>
          <cell r="BB9">
            <v>328405</v>
          </cell>
          <cell r="BC9">
            <v>0</v>
          </cell>
          <cell r="BD9">
            <v>0</v>
          </cell>
          <cell r="BE9">
            <v>466225.4939252336</v>
          </cell>
          <cell r="BF9">
            <v>466225.4939252336</v>
          </cell>
          <cell r="BG9">
            <v>0</v>
          </cell>
          <cell r="BH9">
            <v>339131.05</v>
          </cell>
          <cell r="BI9">
            <v>153647.05607476635</v>
          </cell>
          <cell r="BJ9">
            <v>280741.49999999994</v>
          </cell>
          <cell r="BK9">
            <v>3645.9935064935057</v>
          </cell>
          <cell r="BL9">
            <v>2814.9916022995576</v>
          </cell>
          <cell r="BM9">
            <v>0.29520581998010414</v>
          </cell>
          <cell r="BN9">
            <v>0</v>
          </cell>
          <cell r="BO9">
            <v>0</v>
          </cell>
          <cell r="BP9">
            <v>466225.4939252336</v>
          </cell>
          <cell r="BQ9">
            <v>5915.5771938342032</v>
          </cell>
          <cell r="BR9" t="str">
            <v>Y</v>
          </cell>
          <cell r="BS9">
            <v>6054.8765444835535</v>
          </cell>
          <cell r="BT9">
            <v>0.15208740503992035</v>
          </cell>
          <cell r="BU9">
            <v>-2796.968848338066</v>
          </cell>
          <cell r="BV9">
            <v>463428.52507689554</v>
          </cell>
          <cell r="BW9">
            <v>0</v>
          </cell>
          <cell r="BX9">
            <v>463428.52507689554</v>
          </cell>
          <cell r="BY9">
            <v>10726.05</v>
          </cell>
          <cell r="BZ9">
            <v>452702.47507689556</v>
          </cell>
        </row>
        <row r="10">
          <cell r="C10">
            <v>9252025</v>
          </cell>
          <cell r="D10" t="str">
            <v>Helpringham School</v>
          </cell>
          <cell r="E10">
            <v>95</v>
          </cell>
          <cell r="F10">
            <v>95</v>
          </cell>
          <cell r="G10">
            <v>0</v>
          </cell>
          <cell r="H10">
            <v>305615</v>
          </cell>
          <cell r="I10">
            <v>0</v>
          </cell>
          <cell r="J10">
            <v>0</v>
          </cell>
          <cell r="K10">
            <v>13630.000000000009</v>
          </cell>
          <cell r="L10">
            <v>0</v>
          </cell>
          <cell r="M10">
            <v>18289.999999999989</v>
          </cell>
          <cell r="N10">
            <v>0</v>
          </cell>
          <cell r="O10">
            <v>16940.000000000007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609.9431818181838</v>
          </cell>
          <cell r="AB10">
            <v>0</v>
          </cell>
          <cell r="AC10">
            <v>0</v>
          </cell>
          <cell r="AD10">
            <v>20976.436781609194</v>
          </cell>
          <cell r="AE10">
            <v>0</v>
          </cell>
          <cell r="AF10">
            <v>4902.5000000000418</v>
          </cell>
          <cell r="AG10">
            <v>0</v>
          </cell>
          <cell r="AH10">
            <v>121300</v>
          </cell>
          <cell r="AI10">
            <v>40240.320427236307</v>
          </cell>
          <cell r="AJ10">
            <v>0</v>
          </cell>
          <cell r="AK10">
            <v>0</v>
          </cell>
          <cell r="AL10">
            <v>12475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305615</v>
          </cell>
          <cell r="AV10">
            <v>75348.879963427433</v>
          </cell>
          <cell r="AW10">
            <v>174015.32042723632</v>
          </cell>
          <cell r="AX10">
            <v>56082.305800000002</v>
          </cell>
          <cell r="AY10">
            <v>554979.2003906637</v>
          </cell>
          <cell r="AZ10">
            <v>542504.2003906637</v>
          </cell>
          <cell r="BA10">
            <v>4265</v>
          </cell>
          <cell r="BB10">
            <v>405175</v>
          </cell>
          <cell r="BC10">
            <v>0</v>
          </cell>
          <cell r="BD10">
            <v>0</v>
          </cell>
          <cell r="BE10">
            <v>554979.2003906637</v>
          </cell>
          <cell r="BF10">
            <v>554979.2003906637</v>
          </cell>
          <cell r="BG10">
            <v>0</v>
          </cell>
          <cell r="BH10">
            <v>417650</v>
          </cell>
          <cell r="BI10">
            <v>243634.67957276368</v>
          </cell>
          <cell r="BJ10">
            <v>380963.87996342737</v>
          </cell>
          <cell r="BK10">
            <v>4010.146104878183</v>
          </cell>
          <cell r="BL10">
            <v>3739.8699958919588</v>
          </cell>
          <cell r="BM10">
            <v>7.2268851399408987E-2</v>
          </cell>
          <cell r="BN10">
            <v>0</v>
          </cell>
          <cell r="BO10">
            <v>0</v>
          </cell>
          <cell r="BP10">
            <v>554979.2003906637</v>
          </cell>
          <cell r="BQ10">
            <v>5710.5705304280391</v>
          </cell>
          <cell r="BR10" t="str">
            <v>Y</v>
          </cell>
          <cell r="BS10">
            <v>5841.8863199017233</v>
          </cell>
          <cell r="BT10">
            <v>7.9213860105213474E-2</v>
          </cell>
          <cell r="BU10">
            <v>-3450.805721975536</v>
          </cell>
          <cell r="BV10">
            <v>551528.39466868818</v>
          </cell>
          <cell r="BW10">
            <v>0</v>
          </cell>
          <cell r="BX10">
            <v>551528.39466868818</v>
          </cell>
          <cell r="BY10">
            <v>12475</v>
          </cell>
          <cell r="BZ10">
            <v>539053.39466868818</v>
          </cell>
        </row>
        <row r="11">
          <cell r="C11">
            <v>9252028</v>
          </cell>
          <cell r="D11" t="str">
            <v>Langtoft Primary School</v>
          </cell>
          <cell r="E11">
            <v>196</v>
          </cell>
          <cell r="F11">
            <v>196</v>
          </cell>
          <cell r="G11">
            <v>0</v>
          </cell>
          <cell r="H11">
            <v>630532</v>
          </cell>
          <cell r="I11">
            <v>0</v>
          </cell>
          <cell r="J11">
            <v>0</v>
          </cell>
          <cell r="K11">
            <v>8460.0000000000055</v>
          </cell>
          <cell r="L11">
            <v>0</v>
          </cell>
          <cell r="M11">
            <v>11800.000000000045</v>
          </cell>
          <cell r="N11">
            <v>0</v>
          </cell>
          <cell r="O11">
            <v>3520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56688.333333333328</v>
          </cell>
          <cell r="AE11">
            <v>0</v>
          </cell>
          <cell r="AF11">
            <v>0</v>
          </cell>
          <cell r="AG11">
            <v>0</v>
          </cell>
          <cell r="AH11">
            <v>121300</v>
          </cell>
          <cell r="AI11">
            <v>0</v>
          </cell>
          <cell r="AJ11">
            <v>0</v>
          </cell>
          <cell r="AK11">
            <v>0</v>
          </cell>
          <cell r="AL11">
            <v>19835.25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630532</v>
          </cell>
          <cell r="AV11">
            <v>80468.333333333372</v>
          </cell>
          <cell r="AW11">
            <v>141135.25</v>
          </cell>
          <cell r="AX11">
            <v>87651.310740000001</v>
          </cell>
          <cell r="AY11">
            <v>852135.58333333337</v>
          </cell>
          <cell r="AZ11">
            <v>832300.33333333337</v>
          </cell>
          <cell r="BA11">
            <v>4265</v>
          </cell>
          <cell r="BB11">
            <v>835940</v>
          </cell>
          <cell r="BC11">
            <v>3639.6666666666279</v>
          </cell>
          <cell r="BD11">
            <v>0</v>
          </cell>
          <cell r="BE11">
            <v>855775.25</v>
          </cell>
          <cell r="BF11">
            <v>855775.25</v>
          </cell>
          <cell r="BG11">
            <v>0</v>
          </cell>
          <cell r="BH11">
            <v>855775.25</v>
          </cell>
          <cell r="BI11">
            <v>714640</v>
          </cell>
          <cell r="BJ11">
            <v>714640</v>
          </cell>
          <cell r="BK11">
            <v>3646.1224489795918</v>
          </cell>
          <cell r="BL11">
            <v>3579.5049504950493</v>
          </cell>
          <cell r="BM11">
            <v>1.8610813340355681E-2</v>
          </cell>
          <cell r="BN11">
            <v>0</v>
          </cell>
          <cell r="BO11">
            <v>0</v>
          </cell>
          <cell r="BP11">
            <v>855775.25</v>
          </cell>
          <cell r="BQ11">
            <v>4265</v>
          </cell>
          <cell r="BR11" t="str">
            <v>Y</v>
          </cell>
          <cell r="BS11">
            <v>4366.2002551020405</v>
          </cell>
          <cell r="BT11">
            <v>2.0570816063397945E-2</v>
          </cell>
          <cell r="BU11">
            <v>-7119.5570684968952</v>
          </cell>
          <cell r="BV11">
            <v>848655.69293150306</v>
          </cell>
          <cell r="BW11">
            <v>0</v>
          </cell>
          <cell r="BX11">
            <v>848655.69293150306</v>
          </cell>
          <cell r="BY11">
            <v>19835.25</v>
          </cell>
          <cell r="BZ11">
            <v>828820.44293150306</v>
          </cell>
        </row>
        <row r="12">
          <cell r="C12">
            <v>9252030</v>
          </cell>
          <cell r="D12" t="str">
            <v>The Metheringham Primary School</v>
          </cell>
          <cell r="E12">
            <v>268</v>
          </cell>
          <cell r="F12">
            <v>268</v>
          </cell>
          <cell r="G12">
            <v>0</v>
          </cell>
          <cell r="H12">
            <v>862156</v>
          </cell>
          <cell r="I12">
            <v>0</v>
          </cell>
          <cell r="J12">
            <v>0</v>
          </cell>
          <cell r="K12">
            <v>21619.999999999985</v>
          </cell>
          <cell r="L12">
            <v>0</v>
          </cell>
          <cell r="M12">
            <v>29499.999999999924</v>
          </cell>
          <cell r="N12">
            <v>0</v>
          </cell>
          <cell r="O12">
            <v>220.82397003745348</v>
          </cell>
          <cell r="P12">
            <v>28185.16853932583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658.34782608695627</v>
          </cell>
          <cell r="AB12">
            <v>0</v>
          </cell>
          <cell r="AC12">
            <v>0</v>
          </cell>
          <cell r="AD12">
            <v>88577.707509881424</v>
          </cell>
          <cell r="AE12">
            <v>0</v>
          </cell>
          <cell r="AF12">
            <v>0</v>
          </cell>
          <cell r="AG12">
            <v>0</v>
          </cell>
          <cell r="AH12">
            <v>121300</v>
          </cell>
          <cell r="AI12">
            <v>0</v>
          </cell>
          <cell r="AJ12">
            <v>0</v>
          </cell>
          <cell r="AK12">
            <v>0</v>
          </cell>
          <cell r="AL12">
            <v>31488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862156</v>
          </cell>
          <cell r="AV12">
            <v>168762.04784533157</v>
          </cell>
          <cell r="AW12">
            <v>152788</v>
          </cell>
          <cell r="AX12">
            <v>141604.85222243814</v>
          </cell>
          <cell r="AY12">
            <v>1183706.0478453315</v>
          </cell>
          <cell r="AZ12">
            <v>1152218.0478453315</v>
          </cell>
          <cell r="BA12">
            <v>4265</v>
          </cell>
          <cell r="BB12">
            <v>1143020</v>
          </cell>
          <cell r="BC12">
            <v>0</v>
          </cell>
          <cell r="BD12">
            <v>0</v>
          </cell>
          <cell r="BE12">
            <v>1183706.0478453315</v>
          </cell>
          <cell r="BF12">
            <v>1183706.0478453315</v>
          </cell>
          <cell r="BG12">
            <v>0</v>
          </cell>
          <cell r="BH12">
            <v>1174508</v>
          </cell>
          <cell r="BI12">
            <v>1021720</v>
          </cell>
          <cell r="BJ12">
            <v>1030918.0478453315</v>
          </cell>
          <cell r="BK12">
            <v>3846.709133751237</v>
          </cell>
          <cell r="BL12">
            <v>3713.4615384615386</v>
          </cell>
          <cell r="BM12">
            <v>3.5882314630058615E-2</v>
          </cell>
          <cell r="BN12">
            <v>0</v>
          </cell>
          <cell r="BO12">
            <v>0</v>
          </cell>
          <cell r="BP12">
            <v>1183706.0478453315</v>
          </cell>
          <cell r="BQ12">
            <v>4299.3210740497443</v>
          </cell>
          <cell r="BR12" t="str">
            <v>Y</v>
          </cell>
          <cell r="BS12">
            <v>4416.8136113631772</v>
          </cell>
          <cell r="BT12">
            <v>2.6901423385054635E-2</v>
          </cell>
          <cell r="BU12">
            <v>-9734.9045630467754</v>
          </cell>
          <cell r="BV12">
            <v>1173971.1432822847</v>
          </cell>
          <cell r="BW12">
            <v>0</v>
          </cell>
          <cell r="BX12">
            <v>1173971.1432822847</v>
          </cell>
          <cell r="BY12">
            <v>31488</v>
          </cell>
          <cell r="BZ12">
            <v>1142483.1432822847</v>
          </cell>
        </row>
        <row r="13">
          <cell r="C13">
            <v>9252031</v>
          </cell>
          <cell r="D13" t="str">
            <v>Nocton Community Primary School</v>
          </cell>
          <cell r="E13">
            <v>35</v>
          </cell>
          <cell r="F13">
            <v>35</v>
          </cell>
          <cell r="G13">
            <v>0</v>
          </cell>
          <cell r="H13">
            <v>112595</v>
          </cell>
          <cell r="I13">
            <v>0</v>
          </cell>
          <cell r="J13">
            <v>0</v>
          </cell>
          <cell r="K13">
            <v>3760.0000000000077</v>
          </cell>
          <cell r="L13">
            <v>0</v>
          </cell>
          <cell r="M13">
            <v>5900.0000000000055</v>
          </cell>
          <cell r="N13">
            <v>0</v>
          </cell>
          <cell r="O13">
            <v>0</v>
          </cell>
          <cell r="P13">
            <v>1890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10648.076923076924</v>
          </cell>
          <cell r="AE13">
            <v>0</v>
          </cell>
          <cell r="AF13">
            <v>6382.4999999999955</v>
          </cell>
          <cell r="AG13">
            <v>0</v>
          </cell>
          <cell r="AH13">
            <v>121300</v>
          </cell>
          <cell r="AI13">
            <v>0</v>
          </cell>
          <cell r="AJ13">
            <v>0</v>
          </cell>
          <cell r="AK13">
            <v>0</v>
          </cell>
          <cell r="AL13">
            <v>7110.75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112595</v>
          </cell>
          <cell r="AV13">
            <v>28580.576923076933</v>
          </cell>
          <cell r="AW13">
            <v>128410.75</v>
          </cell>
          <cell r="AX13">
            <v>26563.930207692309</v>
          </cell>
          <cell r="AY13">
            <v>269586.32692307694</v>
          </cell>
          <cell r="AZ13">
            <v>262475.57692307694</v>
          </cell>
          <cell r="BA13">
            <v>4265</v>
          </cell>
          <cell r="BB13">
            <v>149275</v>
          </cell>
          <cell r="BC13">
            <v>0</v>
          </cell>
          <cell r="BD13">
            <v>0</v>
          </cell>
          <cell r="BE13">
            <v>269586.32692307694</v>
          </cell>
          <cell r="BF13">
            <v>269586.32692307694</v>
          </cell>
          <cell r="BG13">
            <v>0</v>
          </cell>
          <cell r="BH13">
            <v>156385.75</v>
          </cell>
          <cell r="BI13">
            <v>27975</v>
          </cell>
          <cell r="BJ13">
            <v>141175.57692307694</v>
          </cell>
          <cell r="BK13">
            <v>4033.5879120879126</v>
          </cell>
          <cell r="BL13">
            <v>3721.1553296296302</v>
          </cell>
          <cell r="BM13">
            <v>8.3961177317846372E-2</v>
          </cell>
          <cell r="BN13">
            <v>0</v>
          </cell>
          <cell r="BO13">
            <v>0</v>
          </cell>
          <cell r="BP13">
            <v>269586.32692307694</v>
          </cell>
          <cell r="BQ13">
            <v>7499.302197802198</v>
          </cell>
          <cell r="BR13" t="str">
            <v>Y</v>
          </cell>
          <cell r="BS13">
            <v>7702.466483516484</v>
          </cell>
          <cell r="BT13">
            <v>-9.1380510356872002E-2</v>
          </cell>
          <cell r="BU13">
            <v>-1271.3494765173027</v>
          </cell>
          <cell r="BV13">
            <v>268314.97744655964</v>
          </cell>
          <cell r="BW13">
            <v>0</v>
          </cell>
          <cell r="BX13">
            <v>268314.97744655964</v>
          </cell>
          <cell r="BY13">
            <v>7110.75</v>
          </cell>
          <cell r="BZ13">
            <v>261204.22744655964</v>
          </cell>
        </row>
        <row r="14">
          <cell r="C14">
            <v>9252033</v>
          </cell>
          <cell r="D14" t="str">
            <v>North Scarle Primary School</v>
          </cell>
          <cell r="E14">
            <v>54</v>
          </cell>
          <cell r="F14">
            <v>54</v>
          </cell>
          <cell r="G14">
            <v>0</v>
          </cell>
          <cell r="H14">
            <v>173718</v>
          </cell>
          <cell r="I14">
            <v>0</v>
          </cell>
          <cell r="J14">
            <v>0</v>
          </cell>
          <cell r="K14">
            <v>4699.9999999999955</v>
          </cell>
          <cell r="L14">
            <v>0</v>
          </cell>
          <cell r="M14">
            <v>5899.9999999999945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459.99999999999955</v>
          </cell>
          <cell r="S14">
            <v>979.99999999999898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26387.02702702703</v>
          </cell>
          <cell r="AE14">
            <v>0</v>
          </cell>
          <cell r="AF14">
            <v>4402.9999999999927</v>
          </cell>
          <cell r="AG14">
            <v>0</v>
          </cell>
          <cell r="AH14">
            <v>121300</v>
          </cell>
          <cell r="AI14">
            <v>55000</v>
          </cell>
          <cell r="AJ14">
            <v>0</v>
          </cell>
          <cell r="AK14">
            <v>0</v>
          </cell>
          <cell r="AL14">
            <v>5364.25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173718</v>
          </cell>
          <cell r="AV14">
            <v>42830.027027027012</v>
          </cell>
          <cell r="AW14">
            <v>181664.25</v>
          </cell>
          <cell r="AX14">
            <v>40596.183705945943</v>
          </cell>
          <cell r="AY14">
            <v>398212.27702702698</v>
          </cell>
          <cell r="AZ14">
            <v>392848.02702702698</v>
          </cell>
          <cell r="BA14">
            <v>4265</v>
          </cell>
          <cell r="BB14">
            <v>230310</v>
          </cell>
          <cell r="BC14">
            <v>0</v>
          </cell>
          <cell r="BD14">
            <v>0</v>
          </cell>
          <cell r="BE14">
            <v>398212.27702702698</v>
          </cell>
          <cell r="BF14">
            <v>398212.27702702704</v>
          </cell>
          <cell r="BG14">
            <v>0</v>
          </cell>
          <cell r="BH14">
            <v>235674.25</v>
          </cell>
          <cell r="BI14">
            <v>54010</v>
          </cell>
          <cell r="BJ14">
            <v>216548.02702702698</v>
          </cell>
          <cell r="BK14">
            <v>4010.1486486486478</v>
          </cell>
          <cell r="BL14">
            <v>2504.8731553191492</v>
          </cell>
          <cell r="BM14">
            <v>0.60093881006829242</v>
          </cell>
          <cell r="BN14">
            <v>0</v>
          </cell>
          <cell r="BO14">
            <v>0</v>
          </cell>
          <cell r="BP14">
            <v>398212.27702702698</v>
          </cell>
          <cell r="BQ14">
            <v>7274.9634634634631</v>
          </cell>
          <cell r="BR14" t="str">
            <v>Y</v>
          </cell>
          <cell r="BS14">
            <v>7374.3014264264257</v>
          </cell>
          <cell r="BT14">
            <v>0.15764841960901776</v>
          </cell>
          <cell r="BU14">
            <v>-1961.5106209124101</v>
          </cell>
          <cell r="BV14">
            <v>396250.76640611456</v>
          </cell>
          <cell r="BW14">
            <v>0</v>
          </cell>
          <cell r="BX14">
            <v>396250.76640611456</v>
          </cell>
          <cell r="BY14">
            <v>5364.25</v>
          </cell>
          <cell r="BZ14">
            <v>390886.51640611456</v>
          </cell>
        </row>
        <row r="15">
          <cell r="C15">
            <v>9252034</v>
          </cell>
          <cell r="D15" t="str">
            <v>Osbournby Primary School</v>
          </cell>
          <cell r="E15">
            <v>79</v>
          </cell>
          <cell r="F15">
            <v>79</v>
          </cell>
          <cell r="G15">
            <v>0</v>
          </cell>
          <cell r="H15">
            <v>254143</v>
          </cell>
          <cell r="I15">
            <v>0</v>
          </cell>
          <cell r="J15">
            <v>0</v>
          </cell>
          <cell r="K15">
            <v>9399.9999999999891</v>
          </cell>
          <cell r="L15">
            <v>0</v>
          </cell>
          <cell r="M15">
            <v>11799.999999999985</v>
          </cell>
          <cell r="N15">
            <v>0</v>
          </cell>
          <cell r="O15">
            <v>439.99999999999949</v>
          </cell>
          <cell r="P15">
            <v>0</v>
          </cell>
          <cell r="Q15">
            <v>0</v>
          </cell>
          <cell r="R15">
            <v>460.00000000000125</v>
          </cell>
          <cell r="S15">
            <v>490.00000000000131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26341.967213114753</v>
          </cell>
          <cell r="AE15">
            <v>0</v>
          </cell>
          <cell r="AF15">
            <v>5790.5000000000055</v>
          </cell>
          <cell r="AG15">
            <v>0</v>
          </cell>
          <cell r="AH15">
            <v>121300</v>
          </cell>
          <cell r="AI15">
            <v>51989.319092122823</v>
          </cell>
          <cell r="AJ15">
            <v>0</v>
          </cell>
          <cell r="AK15">
            <v>0</v>
          </cell>
          <cell r="AL15">
            <v>11506.65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254143</v>
          </cell>
          <cell r="AV15">
            <v>54722.467213114731</v>
          </cell>
          <cell r="AW15">
            <v>184795.96909212283</v>
          </cell>
          <cell r="AX15">
            <v>46164.486055081958</v>
          </cell>
          <cell r="AY15">
            <v>493661.43630523758</v>
          </cell>
          <cell r="AZ15">
            <v>482154.78630523756</v>
          </cell>
          <cell r="BA15">
            <v>4265</v>
          </cell>
          <cell r="BB15">
            <v>336935</v>
          </cell>
          <cell r="BC15">
            <v>0</v>
          </cell>
          <cell r="BD15">
            <v>0</v>
          </cell>
          <cell r="BE15">
            <v>493661.43630523758</v>
          </cell>
          <cell r="BF15">
            <v>493661.43630523758</v>
          </cell>
          <cell r="BG15">
            <v>0</v>
          </cell>
          <cell r="BH15">
            <v>348441.65</v>
          </cell>
          <cell r="BI15">
            <v>163645.68090787719</v>
          </cell>
          <cell r="BJ15">
            <v>308865.46721311472</v>
          </cell>
          <cell r="BK15">
            <v>3909.6894583938574</v>
          </cell>
          <cell r="BL15">
            <v>3449.2603242934438</v>
          </cell>
          <cell r="BM15">
            <v>0.13348633933413803</v>
          </cell>
          <cell r="BN15">
            <v>0</v>
          </cell>
          <cell r="BO15">
            <v>0</v>
          </cell>
          <cell r="BP15">
            <v>493661.43630523758</v>
          </cell>
          <cell r="BQ15">
            <v>6103.2251431042732</v>
          </cell>
          <cell r="BR15" t="str">
            <v>Y</v>
          </cell>
          <cell r="BS15">
            <v>6248.8789405726275</v>
          </cell>
          <cell r="BT15">
            <v>0.15838370379363931</v>
          </cell>
          <cell r="BU15">
            <v>-2869.6173898533407</v>
          </cell>
          <cell r="BV15">
            <v>490791.81891538424</v>
          </cell>
          <cell r="BW15">
            <v>0</v>
          </cell>
          <cell r="BX15">
            <v>490791.81891538424</v>
          </cell>
          <cell r="BY15">
            <v>11506.65</v>
          </cell>
          <cell r="BZ15">
            <v>479285.16891538422</v>
          </cell>
        </row>
        <row r="16">
          <cell r="C16">
            <v>9252038</v>
          </cell>
          <cell r="D16" t="str">
            <v>Church Lane Primary School &amp; Nursery</v>
          </cell>
          <cell r="E16">
            <v>205</v>
          </cell>
          <cell r="F16">
            <v>205</v>
          </cell>
          <cell r="G16">
            <v>0</v>
          </cell>
          <cell r="H16">
            <v>659485</v>
          </cell>
          <cell r="I16">
            <v>0</v>
          </cell>
          <cell r="J16">
            <v>0</v>
          </cell>
          <cell r="K16">
            <v>36190</v>
          </cell>
          <cell r="L16">
            <v>0</v>
          </cell>
          <cell r="M16">
            <v>47789.999999999978</v>
          </cell>
          <cell r="N16">
            <v>0</v>
          </cell>
          <cell r="O16">
            <v>8140.0000000000091</v>
          </cell>
          <cell r="P16">
            <v>269.99999999999972</v>
          </cell>
          <cell r="Q16">
            <v>18899.999999999982</v>
          </cell>
          <cell r="R16">
            <v>17939.999999999964</v>
          </cell>
          <cell r="S16">
            <v>489.99999999999943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6618.571428571423</v>
          </cell>
          <cell r="AB16">
            <v>0</v>
          </cell>
          <cell r="AC16">
            <v>0</v>
          </cell>
          <cell r="AD16">
            <v>52308.06451612903</v>
          </cell>
          <cell r="AE16">
            <v>0</v>
          </cell>
          <cell r="AF16">
            <v>3422.5000000000055</v>
          </cell>
          <cell r="AG16">
            <v>0</v>
          </cell>
          <cell r="AH16">
            <v>121300</v>
          </cell>
          <cell r="AI16">
            <v>0</v>
          </cell>
          <cell r="AJ16">
            <v>0</v>
          </cell>
          <cell r="AK16">
            <v>0</v>
          </cell>
          <cell r="AL16">
            <v>28928</v>
          </cell>
          <cell r="AM16">
            <v>165784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659485</v>
          </cell>
          <cell r="AV16">
            <v>192069.13594470039</v>
          </cell>
          <cell r="AW16">
            <v>316012</v>
          </cell>
          <cell r="AX16">
            <v>121354.5262645161</v>
          </cell>
          <cell r="AY16">
            <v>1167566.1359447003</v>
          </cell>
          <cell r="AZ16">
            <v>972854.13594470033</v>
          </cell>
          <cell r="BA16">
            <v>4265</v>
          </cell>
          <cell r="BB16">
            <v>874325</v>
          </cell>
          <cell r="BC16">
            <v>0</v>
          </cell>
          <cell r="BD16">
            <v>0</v>
          </cell>
          <cell r="BE16">
            <v>1167566.1359447003</v>
          </cell>
          <cell r="BF16">
            <v>1167566.1359447006</v>
          </cell>
          <cell r="BG16">
            <v>0</v>
          </cell>
          <cell r="BH16">
            <v>1069037</v>
          </cell>
          <cell r="BI16">
            <v>753025</v>
          </cell>
          <cell r="BJ16">
            <v>851554.13594470033</v>
          </cell>
          <cell r="BK16">
            <v>4153.9226143643918</v>
          </cell>
          <cell r="BL16">
            <v>4037.7443708737869</v>
          </cell>
          <cell r="BM16">
            <v>2.8773055651728493E-2</v>
          </cell>
          <cell r="BN16">
            <v>0</v>
          </cell>
          <cell r="BO16">
            <v>0</v>
          </cell>
          <cell r="BP16">
            <v>1167566.1359447003</v>
          </cell>
          <cell r="BQ16">
            <v>4745.6299314375628</v>
          </cell>
          <cell r="BR16" t="str">
            <v>Y</v>
          </cell>
          <cell r="BS16">
            <v>5695.4445655839045</v>
          </cell>
          <cell r="BT16">
            <v>2.6753739862352077E-2</v>
          </cell>
          <cell r="BU16">
            <v>-7446.4755053156305</v>
          </cell>
          <cell r="BV16">
            <v>1160119.6604393846</v>
          </cell>
          <cell r="BW16">
            <v>0</v>
          </cell>
          <cell r="BX16">
            <v>1160119.6604393846</v>
          </cell>
          <cell r="BY16">
            <v>28928</v>
          </cell>
          <cell r="BZ16">
            <v>1131191.6604393846</v>
          </cell>
        </row>
        <row r="17">
          <cell r="C17">
            <v>9252039</v>
          </cell>
          <cell r="D17" t="str">
            <v>The South Hykeham Community Primary School</v>
          </cell>
          <cell r="E17">
            <v>152</v>
          </cell>
          <cell r="F17">
            <v>152</v>
          </cell>
          <cell r="G17">
            <v>0</v>
          </cell>
          <cell r="H17">
            <v>488984</v>
          </cell>
          <cell r="I17">
            <v>0</v>
          </cell>
          <cell r="J17">
            <v>0</v>
          </cell>
          <cell r="K17">
            <v>7520.0000000000118</v>
          </cell>
          <cell r="L17">
            <v>0</v>
          </cell>
          <cell r="M17">
            <v>10030.000000000011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459.99999999999977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1301.2121212121253</v>
          </cell>
          <cell r="AB17">
            <v>0</v>
          </cell>
          <cell r="AC17">
            <v>0</v>
          </cell>
          <cell r="AD17">
            <v>42212.203389830509</v>
          </cell>
          <cell r="AE17">
            <v>0</v>
          </cell>
          <cell r="AF17">
            <v>0</v>
          </cell>
          <cell r="AG17">
            <v>0</v>
          </cell>
          <cell r="AH17">
            <v>121300</v>
          </cell>
          <cell r="AI17">
            <v>0</v>
          </cell>
          <cell r="AJ17">
            <v>0</v>
          </cell>
          <cell r="AK17">
            <v>0</v>
          </cell>
          <cell r="AL17">
            <v>14595.75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488984</v>
          </cell>
          <cell r="AV17">
            <v>61523.415511042651</v>
          </cell>
          <cell r="AW17">
            <v>135895.75</v>
          </cell>
          <cell r="AX17">
            <v>68051.528608813562</v>
          </cell>
          <cell r="AY17">
            <v>686403.16551104269</v>
          </cell>
          <cell r="AZ17">
            <v>671807.41551104269</v>
          </cell>
          <cell r="BA17">
            <v>4265</v>
          </cell>
          <cell r="BB17">
            <v>648280</v>
          </cell>
          <cell r="BC17">
            <v>0</v>
          </cell>
          <cell r="BD17">
            <v>0</v>
          </cell>
          <cell r="BE17">
            <v>686403.16551104269</v>
          </cell>
          <cell r="BF17">
            <v>686403.16551104258</v>
          </cell>
          <cell r="BG17">
            <v>0</v>
          </cell>
          <cell r="BH17">
            <v>662875.75</v>
          </cell>
          <cell r="BI17">
            <v>526980</v>
          </cell>
          <cell r="BJ17">
            <v>550507.41551104269</v>
          </cell>
          <cell r="BK17">
            <v>3621.7593125726494</v>
          </cell>
          <cell r="BL17">
            <v>3486.1495858974358</v>
          </cell>
          <cell r="BM17">
            <v>3.889957195864379E-2</v>
          </cell>
          <cell r="BN17">
            <v>0</v>
          </cell>
          <cell r="BO17">
            <v>0</v>
          </cell>
          <cell r="BP17">
            <v>686403.16551104269</v>
          </cell>
          <cell r="BQ17">
            <v>4419.7856283621231</v>
          </cell>
          <cell r="BR17" t="str">
            <v>Y</v>
          </cell>
          <cell r="BS17">
            <v>4515.8102994147548</v>
          </cell>
          <cell r="BT17">
            <v>3.6383764557552878E-2</v>
          </cell>
          <cell r="BU17">
            <v>-5521.2891551608582</v>
          </cell>
          <cell r="BV17">
            <v>680881.8763558818</v>
          </cell>
          <cell r="BW17">
            <v>0</v>
          </cell>
          <cell r="BX17">
            <v>680881.8763558818</v>
          </cell>
          <cell r="BY17">
            <v>14595.75</v>
          </cell>
          <cell r="BZ17">
            <v>666286.1263558818</v>
          </cell>
        </row>
        <row r="18">
          <cell r="C18">
            <v>9252050</v>
          </cell>
          <cell r="D18" t="str">
            <v>Walcott Primary School</v>
          </cell>
          <cell r="E18">
            <v>84</v>
          </cell>
          <cell r="F18">
            <v>84</v>
          </cell>
          <cell r="G18">
            <v>0</v>
          </cell>
          <cell r="H18">
            <v>270228</v>
          </cell>
          <cell r="I18">
            <v>0</v>
          </cell>
          <cell r="J18">
            <v>0</v>
          </cell>
          <cell r="K18">
            <v>10340.000000000004</v>
          </cell>
          <cell r="L18">
            <v>0</v>
          </cell>
          <cell r="M18">
            <v>13570.000000000011</v>
          </cell>
          <cell r="N18">
            <v>0</v>
          </cell>
          <cell r="O18">
            <v>2860.0000000000041</v>
          </cell>
          <cell r="P18">
            <v>7020.0000000000109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25125.882352941175</v>
          </cell>
          <cell r="AE18">
            <v>0</v>
          </cell>
          <cell r="AF18">
            <v>887.99999999999773</v>
          </cell>
          <cell r="AG18">
            <v>0</v>
          </cell>
          <cell r="AH18">
            <v>121300</v>
          </cell>
          <cell r="AI18">
            <v>48317.757009345791</v>
          </cell>
          <cell r="AJ18">
            <v>0</v>
          </cell>
          <cell r="AK18">
            <v>0</v>
          </cell>
          <cell r="AL18">
            <v>5613.75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270228</v>
          </cell>
          <cell r="AV18">
            <v>59803.882352941204</v>
          </cell>
          <cell r="AW18">
            <v>175231.50700934581</v>
          </cell>
          <cell r="AX18">
            <v>51712.56825411765</v>
          </cell>
          <cell r="AY18">
            <v>505263.38936228701</v>
          </cell>
          <cell r="AZ18">
            <v>499649.63936228701</v>
          </cell>
          <cell r="BA18">
            <v>4265</v>
          </cell>
          <cell r="BB18">
            <v>358260</v>
          </cell>
          <cell r="BC18">
            <v>0</v>
          </cell>
          <cell r="BD18">
            <v>0</v>
          </cell>
          <cell r="BE18">
            <v>505263.38936228701</v>
          </cell>
          <cell r="BF18">
            <v>505263.38936228701</v>
          </cell>
          <cell r="BG18">
            <v>0</v>
          </cell>
          <cell r="BH18">
            <v>363873.75</v>
          </cell>
          <cell r="BI18">
            <v>188642.24299065419</v>
          </cell>
          <cell r="BJ18">
            <v>330031.8823529412</v>
          </cell>
          <cell r="BK18">
            <v>3928.9509803921574</v>
          </cell>
          <cell r="BL18">
            <v>3167.5527434699252</v>
          </cell>
          <cell r="BM18">
            <v>0.24037428847614117</v>
          </cell>
          <cell r="BN18">
            <v>0</v>
          </cell>
          <cell r="BO18">
            <v>0</v>
          </cell>
          <cell r="BP18">
            <v>505263.38936228701</v>
          </cell>
          <cell r="BQ18">
            <v>5948.2099924081786</v>
          </cell>
          <cell r="BR18" t="str">
            <v>Y</v>
          </cell>
          <cell r="BS18">
            <v>6015.0403495510354</v>
          </cell>
          <cell r="BT18">
            <v>0.11099326861984604</v>
          </cell>
          <cell r="BU18">
            <v>-3051.2387436415265</v>
          </cell>
          <cell r="BV18">
            <v>502212.15061864548</v>
          </cell>
          <cell r="BW18">
            <v>0</v>
          </cell>
          <cell r="BX18">
            <v>502212.15061864548</v>
          </cell>
          <cell r="BY18">
            <v>5613.75</v>
          </cell>
          <cell r="BZ18">
            <v>496598.40061864548</v>
          </cell>
        </row>
        <row r="19">
          <cell r="C19">
            <v>9252054</v>
          </cell>
          <cell r="D19" t="str">
            <v>Belton Lane Community Primary School</v>
          </cell>
          <cell r="E19">
            <v>316</v>
          </cell>
          <cell r="F19">
            <v>316</v>
          </cell>
          <cell r="G19">
            <v>0</v>
          </cell>
          <cell r="H19">
            <v>1016572</v>
          </cell>
          <cell r="I19">
            <v>0</v>
          </cell>
          <cell r="J19">
            <v>0</v>
          </cell>
          <cell r="K19">
            <v>49349.999999999964</v>
          </cell>
          <cell r="L19">
            <v>0</v>
          </cell>
          <cell r="M19">
            <v>68440.000000000044</v>
          </cell>
          <cell r="N19">
            <v>0</v>
          </cell>
          <cell r="O19">
            <v>7503.7460317460364</v>
          </cell>
          <cell r="P19">
            <v>31419.428571428547</v>
          </cell>
          <cell r="Q19">
            <v>1685.3333333333337</v>
          </cell>
          <cell r="R19">
            <v>1845.8412698412703</v>
          </cell>
          <cell r="S19">
            <v>23103.11111111108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2541.4946619217158</v>
          </cell>
          <cell r="AB19">
            <v>0</v>
          </cell>
          <cell r="AC19">
            <v>0</v>
          </cell>
          <cell r="AD19">
            <v>112225.14285714286</v>
          </cell>
          <cell r="AE19">
            <v>0</v>
          </cell>
          <cell r="AF19">
            <v>0</v>
          </cell>
          <cell r="AG19">
            <v>0</v>
          </cell>
          <cell r="AH19">
            <v>121300</v>
          </cell>
          <cell r="AI19">
            <v>0</v>
          </cell>
          <cell r="AJ19">
            <v>0</v>
          </cell>
          <cell r="AK19">
            <v>0</v>
          </cell>
          <cell r="AL19">
            <v>26624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1016572</v>
          </cell>
          <cell r="AV19">
            <v>298114.09783652489</v>
          </cell>
          <cell r="AW19">
            <v>147924</v>
          </cell>
          <cell r="AX19">
            <v>198714.31844952379</v>
          </cell>
          <cell r="AY19">
            <v>1462610.0978365249</v>
          </cell>
          <cell r="AZ19">
            <v>1435986.0978365249</v>
          </cell>
          <cell r="BA19">
            <v>4265</v>
          </cell>
          <cell r="BB19">
            <v>1347740</v>
          </cell>
          <cell r="BC19">
            <v>0</v>
          </cell>
          <cell r="BD19">
            <v>0</v>
          </cell>
          <cell r="BE19">
            <v>1462610.0978365249</v>
          </cell>
          <cell r="BF19">
            <v>1462610.0978365247</v>
          </cell>
          <cell r="BG19">
            <v>0</v>
          </cell>
          <cell r="BH19">
            <v>1374364</v>
          </cell>
          <cell r="BI19">
            <v>1226440</v>
          </cell>
          <cell r="BJ19">
            <v>1314686.0978365249</v>
          </cell>
          <cell r="BK19">
            <v>4160.3990437864713</v>
          </cell>
          <cell r="BL19">
            <v>4045.9285291925466</v>
          </cell>
          <cell r="BM19">
            <v>2.8292767350680259E-2</v>
          </cell>
          <cell r="BN19">
            <v>0</v>
          </cell>
          <cell r="BO19">
            <v>0</v>
          </cell>
          <cell r="BP19">
            <v>1462610.0978365249</v>
          </cell>
          <cell r="BQ19">
            <v>4544.2598032801425</v>
          </cell>
          <cell r="BR19" t="str">
            <v>Y</v>
          </cell>
          <cell r="BS19">
            <v>4628.512967837104</v>
          </cell>
          <cell r="BT19">
            <v>2.7343926479892922E-2</v>
          </cell>
          <cell r="BU19">
            <v>-11478.469559413363</v>
          </cell>
          <cell r="BV19">
            <v>1451131.6282771116</v>
          </cell>
          <cell r="BW19">
            <v>0</v>
          </cell>
          <cell r="BX19">
            <v>1451131.6282771116</v>
          </cell>
          <cell r="BY19">
            <v>26624</v>
          </cell>
          <cell r="BZ19">
            <v>1424507.6282771116</v>
          </cell>
        </row>
        <row r="20">
          <cell r="C20">
            <v>9252055</v>
          </cell>
          <cell r="D20" t="str">
            <v>Cliffedale Primary School</v>
          </cell>
          <cell r="E20">
            <v>287</v>
          </cell>
          <cell r="F20">
            <v>287</v>
          </cell>
          <cell r="G20">
            <v>0</v>
          </cell>
          <cell r="H20">
            <v>923279</v>
          </cell>
          <cell r="I20">
            <v>0</v>
          </cell>
          <cell r="J20">
            <v>0</v>
          </cell>
          <cell r="K20">
            <v>16919.999999999942</v>
          </cell>
          <cell r="L20">
            <v>0</v>
          </cell>
          <cell r="M20">
            <v>21239.999999999927</v>
          </cell>
          <cell r="N20">
            <v>0</v>
          </cell>
          <cell r="O20">
            <v>6379.9999999999754</v>
          </cell>
          <cell r="P20">
            <v>5670.0000000000018</v>
          </cell>
          <cell r="Q20">
            <v>1680.0000000000052</v>
          </cell>
          <cell r="R20">
            <v>460.00000000000011</v>
          </cell>
          <cell r="S20">
            <v>2939.999999999995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6538.5080645161306</v>
          </cell>
          <cell r="AB20">
            <v>0</v>
          </cell>
          <cell r="AC20">
            <v>0</v>
          </cell>
          <cell r="AD20">
            <v>77998.607594936708</v>
          </cell>
          <cell r="AE20">
            <v>0</v>
          </cell>
          <cell r="AF20">
            <v>0</v>
          </cell>
          <cell r="AG20">
            <v>0</v>
          </cell>
          <cell r="AH20">
            <v>121300</v>
          </cell>
          <cell r="AI20">
            <v>0</v>
          </cell>
          <cell r="AJ20">
            <v>0</v>
          </cell>
          <cell r="AK20">
            <v>0</v>
          </cell>
          <cell r="AL20">
            <v>27136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923279</v>
          </cell>
          <cell r="AV20">
            <v>139827.11565945268</v>
          </cell>
          <cell r="AW20">
            <v>148436</v>
          </cell>
          <cell r="AX20">
            <v>128395.10405215186</v>
          </cell>
          <cell r="AY20">
            <v>1211542.1156594527</v>
          </cell>
          <cell r="AZ20">
            <v>1184406.1156594527</v>
          </cell>
          <cell r="BA20">
            <v>4265</v>
          </cell>
          <cell r="BB20">
            <v>1224055</v>
          </cell>
          <cell r="BC20">
            <v>39648.884340547258</v>
          </cell>
          <cell r="BD20">
            <v>0</v>
          </cell>
          <cell r="BE20">
            <v>1251191</v>
          </cell>
          <cell r="BF20">
            <v>1251191</v>
          </cell>
          <cell r="BG20">
            <v>0</v>
          </cell>
          <cell r="BH20">
            <v>1251191</v>
          </cell>
          <cell r="BI20">
            <v>1102755</v>
          </cell>
          <cell r="BJ20">
            <v>1102755</v>
          </cell>
          <cell r="BK20">
            <v>3842.3519163763067</v>
          </cell>
          <cell r="BL20">
            <v>3755.8741258741261</v>
          </cell>
          <cell r="BM20">
            <v>2.3024677506212784E-2</v>
          </cell>
          <cell r="BN20">
            <v>0</v>
          </cell>
          <cell r="BO20">
            <v>0</v>
          </cell>
          <cell r="BP20">
            <v>1251191</v>
          </cell>
          <cell r="BQ20">
            <v>4265</v>
          </cell>
          <cell r="BR20" t="str">
            <v>Y</v>
          </cell>
          <cell r="BS20">
            <v>4359.5505226480836</v>
          </cell>
          <cell r="BT20">
            <v>1.9806259264848469E-2</v>
          </cell>
          <cell r="BU20">
            <v>-10425.065707441883</v>
          </cell>
          <cell r="BV20">
            <v>1240765.9342925581</v>
          </cell>
          <cell r="BW20">
            <v>0</v>
          </cell>
          <cell r="BX20">
            <v>1240765.9342925581</v>
          </cell>
          <cell r="BY20">
            <v>27136</v>
          </cell>
          <cell r="BZ20">
            <v>1213629.9342925581</v>
          </cell>
        </row>
        <row r="21">
          <cell r="C21">
            <v>9252062</v>
          </cell>
          <cell r="D21" t="str">
            <v>Deeping St James Community Primary School</v>
          </cell>
          <cell r="E21">
            <v>211</v>
          </cell>
          <cell r="F21">
            <v>211</v>
          </cell>
          <cell r="G21">
            <v>0</v>
          </cell>
          <cell r="H21">
            <v>678787</v>
          </cell>
          <cell r="I21">
            <v>0</v>
          </cell>
          <cell r="J21">
            <v>0</v>
          </cell>
          <cell r="K21">
            <v>15040.000000000013</v>
          </cell>
          <cell r="L21">
            <v>0</v>
          </cell>
          <cell r="M21">
            <v>19470.000000000018</v>
          </cell>
          <cell r="N21">
            <v>0</v>
          </cell>
          <cell r="O21">
            <v>220.0000000000002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662.30555555555611</v>
          </cell>
          <cell r="AB21">
            <v>0</v>
          </cell>
          <cell r="AC21">
            <v>0</v>
          </cell>
          <cell r="AD21">
            <v>64139.064327485379</v>
          </cell>
          <cell r="AE21">
            <v>0</v>
          </cell>
          <cell r="AF21">
            <v>0</v>
          </cell>
          <cell r="AG21">
            <v>0</v>
          </cell>
          <cell r="AH21">
            <v>121300</v>
          </cell>
          <cell r="AI21">
            <v>0</v>
          </cell>
          <cell r="AJ21">
            <v>0</v>
          </cell>
          <cell r="AK21">
            <v>0</v>
          </cell>
          <cell r="AL21">
            <v>19336.25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678787</v>
          </cell>
          <cell r="AV21">
            <v>99531.369883040956</v>
          </cell>
          <cell r="AW21">
            <v>140636.25</v>
          </cell>
          <cell r="AX21">
            <v>95441.362471578948</v>
          </cell>
          <cell r="AY21">
            <v>918954.6198830409</v>
          </cell>
          <cell r="AZ21">
            <v>899618.3698830409</v>
          </cell>
          <cell r="BA21">
            <v>4265</v>
          </cell>
          <cell r="BB21">
            <v>899915</v>
          </cell>
          <cell r="BC21">
            <v>296.63011695910245</v>
          </cell>
          <cell r="BD21">
            <v>0</v>
          </cell>
          <cell r="BE21">
            <v>919251.25</v>
          </cell>
          <cell r="BF21">
            <v>919251.25</v>
          </cell>
          <cell r="BG21">
            <v>0</v>
          </cell>
          <cell r="BH21">
            <v>919251.25</v>
          </cell>
          <cell r="BI21">
            <v>778615</v>
          </cell>
          <cell r="BJ21">
            <v>778615</v>
          </cell>
          <cell r="BK21">
            <v>3690.1184834123223</v>
          </cell>
          <cell r="BL21">
            <v>3605.1184834123223</v>
          </cell>
          <cell r="BM21">
            <v>2.3577588473471103E-2</v>
          </cell>
          <cell r="BN21">
            <v>0</v>
          </cell>
          <cell r="BO21">
            <v>0</v>
          </cell>
          <cell r="BP21">
            <v>919251.25</v>
          </cell>
          <cell r="BQ21">
            <v>4265</v>
          </cell>
          <cell r="BR21" t="str">
            <v>Y</v>
          </cell>
          <cell r="BS21">
            <v>4356.6409952606637</v>
          </cell>
          <cell r="BT21">
            <v>1.9898675964180157E-2</v>
          </cell>
          <cell r="BU21">
            <v>-7664.4211298614537</v>
          </cell>
          <cell r="BV21">
            <v>911586.8288701385</v>
          </cell>
          <cell r="BW21">
            <v>0</v>
          </cell>
          <cell r="BX21">
            <v>911586.8288701385</v>
          </cell>
          <cell r="BY21">
            <v>19336.25</v>
          </cell>
          <cell r="BZ21">
            <v>892250.5788701385</v>
          </cell>
        </row>
        <row r="22">
          <cell r="C22">
            <v>9252065</v>
          </cell>
          <cell r="D22" t="str">
            <v>Market Deeping Community Primary School</v>
          </cell>
          <cell r="E22">
            <v>314</v>
          </cell>
          <cell r="F22">
            <v>314</v>
          </cell>
          <cell r="G22">
            <v>0</v>
          </cell>
          <cell r="H22">
            <v>1010138</v>
          </cell>
          <cell r="I22">
            <v>0</v>
          </cell>
          <cell r="J22">
            <v>0</v>
          </cell>
          <cell r="K22">
            <v>33840.000000000029</v>
          </cell>
          <cell r="L22">
            <v>0</v>
          </cell>
          <cell r="M22">
            <v>45430.000000000051</v>
          </cell>
          <cell r="N22">
            <v>0</v>
          </cell>
          <cell r="O22">
            <v>12980.000000000033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3957.100371747204</v>
          </cell>
          <cell r="AB22">
            <v>0</v>
          </cell>
          <cell r="AC22">
            <v>0</v>
          </cell>
          <cell r="AD22">
            <v>107141.72549019607</v>
          </cell>
          <cell r="AE22">
            <v>0</v>
          </cell>
          <cell r="AF22">
            <v>0</v>
          </cell>
          <cell r="AG22">
            <v>0</v>
          </cell>
          <cell r="AH22">
            <v>121300</v>
          </cell>
          <cell r="AI22">
            <v>0</v>
          </cell>
          <cell r="AJ22">
            <v>0</v>
          </cell>
          <cell r="AK22">
            <v>0</v>
          </cell>
          <cell r="AL22">
            <v>25199.5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1010138</v>
          </cell>
          <cell r="AV22">
            <v>203348.82586194339</v>
          </cell>
          <cell r="AW22">
            <v>146499.5</v>
          </cell>
          <cell r="AX22">
            <v>156907.52811294119</v>
          </cell>
          <cell r="AY22">
            <v>1359986.3258619434</v>
          </cell>
          <cell r="AZ22">
            <v>1334786.8258619434</v>
          </cell>
          <cell r="BA22">
            <v>4265</v>
          </cell>
          <cell r="BB22">
            <v>1339210</v>
          </cell>
          <cell r="BC22">
            <v>4423.17413805658</v>
          </cell>
          <cell r="BD22">
            <v>0</v>
          </cell>
          <cell r="BE22">
            <v>1364409.5</v>
          </cell>
          <cell r="BF22">
            <v>1364409.5</v>
          </cell>
          <cell r="BG22">
            <v>0</v>
          </cell>
          <cell r="BH22">
            <v>1364409.5</v>
          </cell>
          <cell r="BI22">
            <v>1217910</v>
          </cell>
          <cell r="BJ22">
            <v>1217910</v>
          </cell>
          <cell r="BK22">
            <v>3878.6942675159235</v>
          </cell>
          <cell r="BL22">
            <v>3749.8581560283687</v>
          </cell>
          <cell r="BM22">
            <v>3.4357595974779595E-2</v>
          </cell>
          <cell r="BN22">
            <v>0</v>
          </cell>
          <cell r="BO22">
            <v>0</v>
          </cell>
          <cell r="BP22">
            <v>1364409.5</v>
          </cell>
          <cell r="BQ22">
            <v>4265</v>
          </cell>
          <cell r="BR22" t="str">
            <v>Y</v>
          </cell>
          <cell r="BS22">
            <v>4345.253184713376</v>
          </cell>
          <cell r="BT22">
            <v>1.7776260820378198E-2</v>
          </cell>
          <cell r="BU22">
            <v>-11405.821017898088</v>
          </cell>
          <cell r="BV22">
            <v>1353003.6789821018</v>
          </cell>
          <cell r="BW22">
            <v>0</v>
          </cell>
          <cell r="BX22">
            <v>1353003.6789821018</v>
          </cell>
          <cell r="BY22">
            <v>25199.5</v>
          </cell>
          <cell r="BZ22">
            <v>1327804.1789821018</v>
          </cell>
        </row>
        <row r="23">
          <cell r="C23">
            <v>9252067</v>
          </cell>
          <cell r="D23" t="str">
            <v>Skellingthorpe the Holt Primary School</v>
          </cell>
          <cell r="E23">
            <v>195</v>
          </cell>
          <cell r="F23">
            <v>195</v>
          </cell>
          <cell r="G23">
            <v>0</v>
          </cell>
          <cell r="H23">
            <v>627315</v>
          </cell>
          <cell r="I23">
            <v>0</v>
          </cell>
          <cell r="J23">
            <v>0</v>
          </cell>
          <cell r="K23">
            <v>16920.000000000033</v>
          </cell>
          <cell r="L23">
            <v>0</v>
          </cell>
          <cell r="M23">
            <v>22420.000000000018</v>
          </cell>
          <cell r="N23">
            <v>0</v>
          </cell>
          <cell r="O23">
            <v>1796.8586387434552</v>
          </cell>
          <cell r="P23">
            <v>551.30890052356153</v>
          </cell>
          <cell r="Q23">
            <v>428.7958115183248</v>
          </cell>
          <cell r="R23">
            <v>1878.5340314136172</v>
          </cell>
          <cell r="S23">
            <v>0</v>
          </cell>
          <cell r="T23">
            <v>3920.4188481675355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62216.470588235286</v>
          </cell>
          <cell r="AE23">
            <v>0</v>
          </cell>
          <cell r="AF23">
            <v>0</v>
          </cell>
          <cell r="AG23">
            <v>0</v>
          </cell>
          <cell r="AH23">
            <v>121300</v>
          </cell>
          <cell r="AI23">
            <v>0</v>
          </cell>
          <cell r="AJ23">
            <v>0</v>
          </cell>
          <cell r="AK23">
            <v>0</v>
          </cell>
          <cell r="AL23">
            <v>20583.75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627315</v>
          </cell>
          <cell r="AV23">
            <v>110132.38681860184</v>
          </cell>
          <cell r="AW23">
            <v>141883.75</v>
          </cell>
          <cell r="AX23">
            <v>97326.848806775481</v>
          </cell>
          <cell r="AY23">
            <v>879331.13681860187</v>
          </cell>
          <cell r="AZ23">
            <v>858747.38681860187</v>
          </cell>
          <cell r="BA23">
            <v>4265</v>
          </cell>
          <cell r="BB23">
            <v>831675</v>
          </cell>
          <cell r="BC23">
            <v>0</v>
          </cell>
          <cell r="BD23">
            <v>0</v>
          </cell>
          <cell r="BE23">
            <v>879331.13681860187</v>
          </cell>
          <cell r="BF23">
            <v>879331.13681860175</v>
          </cell>
          <cell r="BG23">
            <v>0</v>
          </cell>
          <cell r="BH23">
            <v>852258.75</v>
          </cell>
          <cell r="BI23">
            <v>710375</v>
          </cell>
          <cell r="BJ23">
            <v>737447.38681860187</v>
          </cell>
          <cell r="BK23">
            <v>3781.7814708646251</v>
          </cell>
          <cell r="BL23">
            <v>3625.1178052356022</v>
          </cell>
          <cell r="BM23">
            <v>4.3216158493597182E-2</v>
          </cell>
          <cell r="BN23">
            <v>0</v>
          </cell>
          <cell r="BO23">
            <v>0</v>
          </cell>
          <cell r="BP23">
            <v>879331.13681860187</v>
          </cell>
          <cell r="BQ23">
            <v>4403.8327529159069</v>
          </cell>
          <cell r="BR23" t="str">
            <v>Y</v>
          </cell>
          <cell r="BS23">
            <v>4509.3904452235993</v>
          </cell>
          <cell r="BT23">
            <v>3.2377959125660549E-2</v>
          </cell>
          <cell r="BU23">
            <v>-7083.2327977392588</v>
          </cell>
          <cell r="BV23">
            <v>872247.90402086265</v>
          </cell>
          <cell r="BW23">
            <v>0</v>
          </cell>
          <cell r="BX23">
            <v>872247.90402086265</v>
          </cell>
          <cell r="BY23">
            <v>20583.75</v>
          </cell>
          <cell r="BZ23">
            <v>851664.15402086265</v>
          </cell>
        </row>
        <row r="24">
          <cell r="C24">
            <v>9252070</v>
          </cell>
          <cell r="D24" t="str">
            <v>Belmont Community Primary School</v>
          </cell>
          <cell r="E24">
            <v>203</v>
          </cell>
          <cell r="F24">
            <v>203</v>
          </cell>
          <cell r="G24">
            <v>0</v>
          </cell>
          <cell r="H24">
            <v>653051</v>
          </cell>
          <cell r="I24">
            <v>0</v>
          </cell>
          <cell r="J24">
            <v>0</v>
          </cell>
          <cell r="K24">
            <v>31490.000000000015</v>
          </cell>
          <cell r="L24">
            <v>0</v>
          </cell>
          <cell r="M24">
            <v>41890.000000000022</v>
          </cell>
          <cell r="N24">
            <v>0</v>
          </cell>
          <cell r="O24">
            <v>3739.9999999999991</v>
          </cell>
          <cell r="P24">
            <v>11070.000000000016</v>
          </cell>
          <cell r="Q24">
            <v>839.99999999999977</v>
          </cell>
          <cell r="R24">
            <v>0</v>
          </cell>
          <cell r="S24">
            <v>27439.999999999978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2651.9075144508674</v>
          </cell>
          <cell r="AB24">
            <v>0</v>
          </cell>
          <cell r="AC24">
            <v>0</v>
          </cell>
          <cell r="AD24">
            <v>90164.855491329479</v>
          </cell>
          <cell r="AE24">
            <v>0</v>
          </cell>
          <cell r="AF24">
            <v>1683.4999999999975</v>
          </cell>
          <cell r="AG24">
            <v>0</v>
          </cell>
          <cell r="AH24">
            <v>121300</v>
          </cell>
          <cell r="AI24">
            <v>0</v>
          </cell>
          <cell r="AJ24">
            <v>0</v>
          </cell>
          <cell r="AK24">
            <v>0</v>
          </cell>
          <cell r="AL24">
            <v>22080.75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653051</v>
          </cell>
          <cell r="AV24">
            <v>210970.26300578038</v>
          </cell>
          <cell r="AW24">
            <v>143380.75</v>
          </cell>
          <cell r="AX24">
            <v>144504.5979847399</v>
          </cell>
          <cell r="AY24">
            <v>1007402.0130057804</v>
          </cell>
          <cell r="AZ24">
            <v>985321.26300578041</v>
          </cell>
          <cell r="BA24">
            <v>4265</v>
          </cell>
          <cell r="BB24">
            <v>865795</v>
          </cell>
          <cell r="BC24">
            <v>0</v>
          </cell>
          <cell r="BD24">
            <v>0</v>
          </cell>
          <cell r="BE24">
            <v>1007402.0130057804</v>
          </cell>
          <cell r="BF24">
            <v>1007402.0130057803</v>
          </cell>
          <cell r="BG24">
            <v>0</v>
          </cell>
          <cell r="BH24">
            <v>887875.75</v>
          </cell>
          <cell r="BI24">
            <v>744495</v>
          </cell>
          <cell r="BJ24">
            <v>864021.26300578041</v>
          </cell>
          <cell r="BK24">
            <v>4256.2623793388193</v>
          </cell>
          <cell r="BL24">
            <v>4053.0961551546393</v>
          </cell>
          <cell r="BM24">
            <v>5.0126179199029765E-2</v>
          </cell>
          <cell r="BN24">
            <v>0</v>
          </cell>
          <cell r="BO24">
            <v>0</v>
          </cell>
          <cell r="BP24">
            <v>1007402.0130057804</v>
          </cell>
          <cell r="BQ24">
            <v>4853.7993251516273</v>
          </cell>
          <cell r="BR24" t="str">
            <v>Y</v>
          </cell>
          <cell r="BS24">
            <v>4962.5714926393121</v>
          </cell>
          <cell r="BT24">
            <v>3.5557843069937034E-2</v>
          </cell>
          <cell r="BU24">
            <v>-7373.8269638003558</v>
          </cell>
          <cell r="BV24">
            <v>1000028.1860419801</v>
          </cell>
          <cell r="BW24">
            <v>0</v>
          </cell>
          <cell r="BX24">
            <v>1000028.1860419801</v>
          </cell>
          <cell r="BY24">
            <v>22080.75</v>
          </cell>
          <cell r="BZ24">
            <v>977947.43604198005</v>
          </cell>
        </row>
        <row r="25">
          <cell r="C25">
            <v>9252084</v>
          </cell>
          <cell r="D25" t="str">
            <v>South View Community Primary School</v>
          </cell>
          <cell r="E25">
            <v>380</v>
          </cell>
          <cell r="F25">
            <v>380</v>
          </cell>
          <cell r="G25">
            <v>0</v>
          </cell>
          <cell r="H25">
            <v>1222460</v>
          </cell>
          <cell r="I25">
            <v>0</v>
          </cell>
          <cell r="J25">
            <v>0</v>
          </cell>
          <cell r="K25">
            <v>38069.999999999978</v>
          </cell>
          <cell r="L25">
            <v>0</v>
          </cell>
          <cell r="M25">
            <v>51919.999999999985</v>
          </cell>
          <cell r="N25">
            <v>0</v>
          </cell>
          <cell r="O25">
            <v>3080.0000000000005</v>
          </cell>
          <cell r="P25">
            <v>539.99999999999977</v>
          </cell>
          <cell r="Q25">
            <v>839.99999999999977</v>
          </cell>
          <cell r="R25">
            <v>919.99999999999966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3800.0000000000027</v>
          </cell>
          <cell r="AB25">
            <v>0</v>
          </cell>
          <cell r="AC25">
            <v>0</v>
          </cell>
          <cell r="AD25">
            <v>137574.75728155341</v>
          </cell>
          <cell r="AE25">
            <v>0</v>
          </cell>
          <cell r="AF25">
            <v>8510.0000000000091</v>
          </cell>
          <cell r="AG25">
            <v>0</v>
          </cell>
          <cell r="AH25">
            <v>121300</v>
          </cell>
          <cell r="AI25">
            <v>0</v>
          </cell>
          <cell r="AJ25">
            <v>0</v>
          </cell>
          <cell r="AK25">
            <v>0</v>
          </cell>
          <cell r="AL25">
            <v>47360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1222460</v>
          </cell>
          <cell r="AV25">
            <v>245254.75728155338</v>
          </cell>
          <cell r="AW25">
            <v>168660</v>
          </cell>
          <cell r="AX25">
            <v>185992.65665631069</v>
          </cell>
          <cell r="AY25">
            <v>1636374.7572815535</v>
          </cell>
          <cell r="AZ25">
            <v>1589014.7572815535</v>
          </cell>
          <cell r="BA25">
            <v>4265</v>
          </cell>
          <cell r="BB25">
            <v>1620700</v>
          </cell>
          <cell r="BC25">
            <v>31685.242718446534</v>
          </cell>
          <cell r="BD25">
            <v>0</v>
          </cell>
          <cell r="BE25">
            <v>1668060</v>
          </cell>
          <cell r="BF25">
            <v>1668060</v>
          </cell>
          <cell r="BG25">
            <v>0</v>
          </cell>
          <cell r="BH25">
            <v>1668060</v>
          </cell>
          <cell r="BI25">
            <v>1499400</v>
          </cell>
          <cell r="BJ25">
            <v>1499400</v>
          </cell>
          <cell r="BK25">
            <v>3945.7894736842104</v>
          </cell>
          <cell r="BL25">
            <v>3851.2737127371274</v>
          </cell>
          <cell r="BM25">
            <v>2.4541429147062612E-2</v>
          </cell>
          <cell r="BN25">
            <v>0</v>
          </cell>
          <cell r="BO25">
            <v>0</v>
          </cell>
          <cell r="BP25">
            <v>1668060</v>
          </cell>
          <cell r="BQ25">
            <v>4265</v>
          </cell>
          <cell r="BR25" t="str">
            <v>Y</v>
          </cell>
          <cell r="BS25">
            <v>4389.6315789473683</v>
          </cell>
          <cell r="BT25">
            <v>1.8866794544892374E-2</v>
          </cell>
          <cell r="BU25">
            <v>-13803.222887902144</v>
          </cell>
          <cell r="BV25">
            <v>1654256.7771120979</v>
          </cell>
          <cell r="BW25">
            <v>0</v>
          </cell>
          <cell r="BX25">
            <v>1654256.7771120979</v>
          </cell>
          <cell r="BY25">
            <v>47360</v>
          </cell>
          <cell r="BZ25">
            <v>1606896.7771120979</v>
          </cell>
        </row>
        <row r="26">
          <cell r="C26">
            <v>9252085</v>
          </cell>
          <cell r="D26" t="str">
            <v>Deeping St Nicholas Primary School</v>
          </cell>
          <cell r="E26">
            <v>63</v>
          </cell>
          <cell r="F26">
            <v>63</v>
          </cell>
          <cell r="G26">
            <v>0</v>
          </cell>
          <cell r="H26">
            <v>202671</v>
          </cell>
          <cell r="I26">
            <v>0</v>
          </cell>
          <cell r="J26">
            <v>0</v>
          </cell>
          <cell r="K26">
            <v>7990.0000000000055</v>
          </cell>
          <cell r="L26">
            <v>0</v>
          </cell>
          <cell r="M26">
            <v>10620.000000000011</v>
          </cell>
          <cell r="N26">
            <v>0</v>
          </cell>
          <cell r="O26">
            <v>880.00000000000023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3358.0188679245271</v>
          </cell>
          <cell r="AB26">
            <v>0</v>
          </cell>
          <cell r="AC26">
            <v>0</v>
          </cell>
          <cell r="AD26">
            <v>21205.531914893618</v>
          </cell>
          <cell r="AE26">
            <v>0</v>
          </cell>
          <cell r="AF26">
            <v>2053.4999999999982</v>
          </cell>
          <cell r="AG26">
            <v>0</v>
          </cell>
          <cell r="AH26">
            <v>121300</v>
          </cell>
          <cell r="AI26">
            <v>55000</v>
          </cell>
          <cell r="AJ26">
            <v>0</v>
          </cell>
          <cell r="AK26">
            <v>0</v>
          </cell>
          <cell r="AL26">
            <v>4226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202671</v>
          </cell>
          <cell r="AV26">
            <v>46107.050782818158</v>
          </cell>
          <cell r="AW26">
            <v>180526</v>
          </cell>
          <cell r="AX26">
            <v>39256.009060425531</v>
          </cell>
          <cell r="AY26">
            <v>429304.05078281817</v>
          </cell>
          <cell r="AZ26">
            <v>425078.05078281817</v>
          </cell>
          <cell r="BA26">
            <v>4265</v>
          </cell>
          <cell r="BB26">
            <v>268695</v>
          </cell>
          <cell r="BC26">
            <v>0</v>
          </cell>
          <cell r="BD26">
            <v>0</v>
          </cell>
          <cell r="BE26">
            <v>429304.05078281817</v>
          </cell>
          <cell r="BF26">
            <v>429304.05078281811</v>
          </cell>
          <cell r="BG26">
            <v>0</v>
          </cell>
          <cell r="BH26">
            <v>272921</v>
          </cell>
          <cell r="BI26">
            <v>92395</v>
          </cell>
          <cell r="BJ26">
            <v>248778.05078281817</v>
          </cell>
          <cell r="BK26">
            <v>3948.8579489336216</v>
          </cell>
          <cell r="BL26">
            <v>3686.4317379310346</v>
          </cell>
          <cell r="BM26">
            <v>7.118705286263366E-2</v>
          </cell>
          <cell r="BN26">
            <v>0</v>
          </cell>
          <cell r="BO26">
            <v>0</v>
          </cell>
          <cell r="BP26">
            <v>429304.05078281817</v>
          </cell>
          <cell r="BQ26">
            <v>6747.2706473463204</v>
          </cell>
          <cell r="BR26" t="str">
            <v>Y</v>
          </cell>
          <cell r="BS26">
            <v>6814.3500124256852</v>
          </cell>
          <cell r="BT26">
            <v>2.2652079258436153E-3</v>
          </cell>
          <cell r="BU26">
            <v>-2288.4290577311449</v>
          </cell>
          <cell r="BV26">
            <v>427015.62172508705</v>
          </cell>
          <cell r="BW26">
            <v>0</v>
          </cell>
          <cell r="BX26">
            <v>427015.62172508705</v>
          </cell>
          <cell r="BY26">
            <v>4226</v>
          </cell>
          <cell r="BZ26">
            <v>422789.62172508705</v>
          </cell>
        </row>
        <row r="27">
          <cell r="C27">
            <v>9252087</v>
          </cell>
          <cell r="D27" t="str">
            <v>Fleet Wood Lane School</v>
          </cell>
          <cell r="E27">
            <v>180</v>
          </cell>
          <cell r="F27">
            <v>180</v>
          </cell>
          <cell r="G27">
            <v>0</v>
          </cell>
          <cell r="H27">
            <v>579060</v>
          </cell>
          <cell r="I27">
            <v>0</v>
          </cell>
          <cell r="J27">
            <v>0</v>
          </cell>
          <cell r="K27">
            <v>16920</v>
          </cell>
          <cell r="L27">
            <v>0</v>
          </cell>
          <cell r="M27">
            <v>23010.000000000036</v>
          </cell>
          <cell r="N27">
            <v>0</v>
          </cell>
          <cell r="O27">
            <v>7480.0000000000045</v>
          </cell>
          <cell r="P27">
            <v>4320.0000000000009</v>
          </cell>
          <cell r="Q27">
            <v>0</v>
          </cell>
          <cell r="R27">
            <v>1380.000000000003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1320.7792207792222</v>
          </cell>
          <cell r="AB27">
            <v>0</v>
          </cell>
          <cell r="AC27">
            <v>0</v>
          </cell>
          <cell r="AD27">
            <v>50172</v>
          </cell>
          <cell r="AE27">
            <v>0</v>
          </cell>
          <cell r="AF27">
            <v>7585.0000000000746</v>
          </cell>
          <cell r="AG27">
            <v>0</v>
          </cell>
          <cell r="AH27">
            <v>121300</v>
          </cell>
          <cell r="AI27">
            <v>0</v>
          </cell>
          <cell r="AJ27">
            <v>0</v>
          </cell>
          <cell r="AK27">
            <v>0</v>
          </cell>
          <cell r="AL27">
            <v>13473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579060</v>
          </cell>
          <cell r="AV27">
            <v>112187.77922077934</v>
          </cell>
          <cell r="AW27">
            <v>134773</v>
          </cell>
          <cell r="AX27">
            <v>89314.001600000003</v>
          </cell>
          <cell r="AY27">
            <v>826020.77922077931</v>
          </cell>
          <cell r="AZ27">
            <v>812547.77922077931</v>
          </cell>
          <cell r="BA27">
            <v>4265</v>
          </cell>
          <cell r="BB27">
            <v>767700</v>
          </cell>
          <cell r="BC27">
            <v>0</v>
          </cell>
          <cell r="BD27">
            <v>0</v>
          </cell>
          <cell r="BE27">
            <v>826020.77922077931</v>
          </cell>
          <cell r="BF27">
            <v>826020.77922077931</v>
          </cell>
          <cell r="BG27">
            <v>0</v>
          </cell>
          <cell r="BH27">
            <v>781173</v>
          </cell>
          <cell r="BI27">
            <v>646400</v>
          </cell>
          <cell r="BJ27">
            <v>691247.77922077931</v>
          </cell>
          <cell r="BK27">
            <v>3840.2654401154405</v>
          </cell>
          <cell r="BL27">
            <v>3608.86374969697</v>
          </cell>
          <cell r="BM27">
            <v>6.4120373188902152E-2</v>
          </cell>
          <cell r="BN27">
            <v>0</v>
          </cell>
          <cell r="BO27">
            <v>0</v>
          </cell>
          <cell r="BP27">
            <v>826020.77922077931</v>
          </cell>
          <cell r="BQ27">
            <v>4514.1543290043292</v>
          </cell>
          <cell r="BR27" t="str">
            <v>Y</v>
          </cell>
          <cell r="BS27">
            <v>4589.0043290043295</v>
          </cell>
          <cell r="BT27">
            <v>3.6906169168123171E-2</v>
          </cell>
          <cell r="BU27">
            <v>-6538.3687363747003</v>
          </cell>
          <cell r="BV27">
            <v>819482.41048440465</v>
          </cell>
          <cell r="BW27">
            <v>0</v>
          </cell>
          <cell r="BX27">
            <v>819482.41048440465</v>
          </cell>
          <cell r="BY27">
            <v>13473</v>
          </cell>
          <cell r="BZ27">
            <v>806009.41048440465</v>
          </cell>
        </row>
        <row r="28">
          <cell r="C28">
            <v>9252089</v>
          </cell>
          <cell r="D28" t="str">
            <v>Gedney Drove End Primary School</v>
          </cell>
          <cell r="E28">
            <v>39</v>
          </cell>
          <cell r="F28">
            <v>39</v>
          </cell>
          <cell r="G28">
            <v>0</v>
          </cell>
          <cell r="H28">
            <v>125463</v>
          </cell>
          <cell r="I28">
            <v>0</v>
          </cell>
          <cell r="J28">
            <v>0</v>
          </cell>
          <cell r="K28">
            <v>5640.0000000000055</v>
          </cell>
          <cell r="L28">
            <v>0</v>
          </cell>
          <cell r="M28">
            <v>7080.0000000000064</v>
          </cell>
          <cell r="N28">
            <v>0</v>
          </cell>
          <cell r="O28">
            <v>6820.0000000000018</v>
          </cell>
          <cell r="P28">
            <v>0</v>
          </cell>
          <cell r="Q28">
            <v>0</v>
          </cell>
          <cell r="R28">
            <v>459.99999999999926</v>
          </cell>
          <cell r="S28">
            <v>489.9999999999992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13850.571428571428</v>
          </cell>
          <cell r="AE28">
            <v>0</v>
          </cell>
          <cell r="AF28">
            <v>3385.5000000000055</v>
          </cell>
          <cell r="AG28">
            <v>0</v>
          </cell>
          <cell r="AH28">
            <v>121300</v>
          </cell>
          <cell r="AI28">
            <v>55000</v>
          </cell>
          <cell r="AJ28">
            <v>0</v>
          </cell>
          <cell r="AK28">
            <v>0</v>
          </cell>
          <cell r="AL28">
            <v>2980.83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125463</v>
          </cell>
          <cell r="AV28">
            <v>37726.071428571449</v>
          </cell>
          <cell r="AW28">
            <v>179280.83</v>
          </cell>
          <cell r="AX28">
            <v>33520.441845714282</v>
          </cell>
          <cell r="AY28">
            <v>342469.90142857144</v>
          </cell>
          <cell r="AZ28">
            <v>339489.07142857142</v>
          </cell>
          <cell r="BA28">
            <v>4265</v>
          </cell>
          <cell r="BB28">
            <v>166335</v>
          </cell>
          <cell r="BC28">
            <v>0</v>
          </cell>
          <cell r="BD28">
            <v>0</v>
          </cell>
          <cell r="BE28">
            <v>342469.90142857144</v>
          </cell>
          <cell r="BF28">
            <v>342469.90142857144</v>
          </cell>
          <cell r="BG28">
            <v>0</v>
          </cell>
          <cell r="BH28">
            <v>169315.83</v>
          </cell>
          <cell r="BI28">
            <v>-9965.0000000000127</v>
          </cell>
          <cell r="BJ28">
            <v>163189.07142857145</v>
          </cell>
          <cell r="BK28">
            <v>4184.3351648351654</v>
          </cell>
          <cell r="BL28">
            <v>3280.6638513513512</v>
          </cell>
          <cell r="BM28">
            <v>0.27545379667946757</v>
          </cell>
          <cell r="BN28">
            <v>0</v>
          </cell>
          <cell r="BO28">
            <v>0</v>
          </cell>
          <cell r="BP28">
            <v>342469.90142857144</v>
          </cell>
          <cell r="BQ28">
            <v>8704.8479853479857</v>
          </cell>
          <cell r="BR28" t="str">
            <v>Y</v>
          </cell>
          <cell r="BS28">
            <v>8781.2795238095241</v>
          </cell>
          <cell r="BT28">
            <v>8.062766944803057E-2</v>
          </cell>
          <cell r="BU28">
            <v>-1416.6465595478517</v>
          </cell>
          <cell r="BV28">
            <v>341053.25486902357</v>
          </cell>
          <cell r="BW28">
            <v>0</v>
          </cell>
          <cell r="BX28">
            <v>341053.25486902357</v>
          </cell>
          <cell r="BY28">
            <v>2980.83</v>
          </cell>
          <cell r="BZ28">
            <v>338072.42486902355</v>
          </cell>
        </row>
        <row r="29">
          <cell r="C29">
            <v>9252091</v>
          </cell>
          <cell r="D29" t="str">
            <v>Clough and Risegate Community Primary School</v>
          </cell>
          <cell r="E29">
            <v>86</v>
          </cell>
          <cell r="F29">
            <v>86</v>
          </cell>
          <cell r="G29">
            <v>0</v>
          </cell>
          <cell r="H29">
            <v>276662</v>
          </cell>
          <cell r="I29">
            <v>0</v>
          </cell>
          <cell r="J29">
            <v>0</v>
          </cell>
          <cell r="K29">
            <v>8930.00000000002</v>
          </cell>
          <cell r="L29">
            <v>0</v>
          </cell>
          <cell r="M29">
            <v>11800.000000000015</v>
          </cell>
          <cell r="N29">
            <v>0</v>
          </cell>
          <cell r="O29">
            <v>5059.9999999999945</v>
          </cell>
          <cell r="P29">
            <v>540.00000000000057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1313.243243243242</v>
          </cell>
          <cell r="AB29">
            <v>0</v>
          </cell>
          <cell r="AC29">
            <v>0</v>
          </cell>
          <cell r="AD29">
            <v>33280.821917808214</v>
          </cell>
          <cell r="AE29">
            <v>0</v>
          </cell>
          <cell r="AF29">
            <v>1701.9999999999995</v>
          </cell>
          <cell r="AG29">
            <v>0</v>
          </cell>
          <cell r="AH29">
            <v>121300</v>
          </cell>
          <cell r="AI29">
            <v>46849.132176234976</v>
          </cell>
          <cell r="AJ29">
            <v>0</v>
          </cell>
          <cell r="AK29">
            <v>0</v>
          </cell>
          <cell r="AL29">
            <v>7735.07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276662</v>
          </cell>
          <cell r="AV29">
            <v>62626.065161051491</v>
          </cell>
          <cell r="AW29">
            <v>175884.20217623498</v>
          </cell>
          <cell r="AX29">
            <v>54691.229045479442</v>
          </cell>
          <cell r="AY29">
            <v>515172.26733728644</v>
          </cell>
          <cell r="AZ29">
            <v>507437.19733728643</v>
          </cell>
          <cell r="BA29">
            <v>4265</v>
          </cell>
          <cell r="BB29">
            <v>366790</v>
          </cell>
          <cell r="BC29">
            <v>0</v>
          </cell>
          <cell r="BD29">
            <v>0</v>
          </cell>
          <cell r="BE29">
            <v>515172.26733728644</v>
          </cell>
          <cell r="BF29">
            <v>515172.26733728644</v>
          </cell>
          <cell r="BG29">
            <v>0</v>
          </cell>
          <cell r="BH29">
            <v>374525.07</v>
          </cell>
          <cell r="BI29">
            <v>198640.86782376503</v>
          </cell>
          <cell r="BJ29">
            <v>339288.06516105146</v>
          </cell>
          <cell r="BK29">
            <v>3945.2100600122262</v>
          </cell>
          <cell r="BL29">
            <v>3640.9048617996159</v>
          </cell>
          <cell r="BM29">
            <v>8.3579552271574389E-2</v>
          </cell>
          <cell r="BN29">
            <v>0</v>
          </cell>
          <cell r="BO29">
            <v>0</v>
          </cell>
          <cell r="BP29">
            <v>515172.26733728644</v>
          </cell>
          <cell r="BQ29">
            <v>5900.4325271777489</v>
          </cell>
          <cell r="BR29" t="str">
            <v>Y</v>
          </cell>
          <cell r="BS29">
            <v>5990.3752015963537</v>
          </cell>
          <cell r="BT29">
            <v>7.475770797707515E-2</v>
          </cell>
          <cell r="BU29">
            <v>-3123.8872851568012</v>
          </cell>
          <cell r="BV29">
            <v>512048.38005212962</v>
          </cell>
          <cell r="BW29">
            <v>0</v>
          </cell>
          <cell r="BX29">
            <v>512048.38005212962</v>
          </cell>
          <cell r="BY29">
            <v>7735.07</v>
          </cell>
          <cell r="BZ29">
            <v>504313.31005212961</v>
          </cell>
        </row>
        <row r="30">
          <cell r="C30">
            <v>9252094</v>
          </cell>
          <cell r="D30" t="str">
            <v>Kirton Primary School</v>
          </cell>
          <cell r="E30">
            <v>503</v>
          </cell>
          <cell r="F30">
            <v>503</v>
          </cell>
          <cell r="G30">
            <v>0</v>
          </cell>
          <cell r="H30">
            <v>1618151</v>
          </cell>
          <cell r="I30">
            <v>0</v>
          </cell>
          <cell r="J30">
            <v>0</v>
          </cell>
          <cell r="K30">
            <v>65329.999999999956</v>
          </cell>
          <cell r="L30">
            <v>0</v>
          </cell>
          <cell r="M30">
            <v>87320</v>
          </cell>
          <cell r="N30">
            <v>0</v>
          </cell>
          <cell r="O30">
            <v>39159.999999999971</v>
          </cell>
          <cell r="P30">
            <v>53999.999999999978</v>
          </cell>
          <cell r="Q30">
            <v>7559.9999999999927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34854.103773584829</v>
          </cell>
          <cell r="AB30">
            <v>0</v>
          </cell>
          <cell r="AC30">
            <v>0</v>
          </cell>
          <cell r="AD30">
            <v>226049.35632183909</v>
          </cell>
          <cell r="AE30">
            <v>0</v>
          </cell>
          <cell r="AF30">
            <v>9083.4999999999891</v>
          </cell>
          <cell r="AG30">
            <v>0</v>
          </cell>
          <cell r="AH30">
            <v>121300</v>
          </cell>
          <cell r="AI30">
            <v>0</v>
          </cell>
          <cell r="AJ30">
            <v>0</v>
          </cell>
          <cell r="AK30">
            <v>0</v>
          </cell>
          <cell r="AL30">
            <v>52224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1618151</v>
          </cell>
          <cell r="AV30">
            <v>523356.9600954238</v>
          </cell>
          <cell r="AW30">
            <v>173524</v>
          </cell>
          <cell r="AX30">
            <v>335904.15772000002</v>
          </cell>
          <cell r="AY30">
            <v>2315031.9600954237</v>
          </cell>
          <cell r="AZ30">
            <v>2262807.9600954237</v>
          </cell>
          <cell r="BA30">
            <v>4265</v>
          </cell>
          <cell r="BB30">
            <v>2145295</v>
          </cell>
          <cell r="BC30">
            <v>0</v>
          </cell>
          <cell r="BD30">
            <v>0</v>
          </cell>
          <cell r="BE30">
            <v>2315031.9600954237</v>
          </cell>
          <cell r="BF30">
            <v>2315031.9600954237</v>
          </cell>
          <cell r="BG30">
            <v>0</v>
          </cell>
          <cell r="BH30">
            <v>2197519</v>
          </cell>
          <cell r="BI30">
            <v>2023995</v>
          </cell>
          <cell r="BJ30">
            <v>2141507.9600954237</v>
          </cell>
          <cell r="BK30">
            <v>4257.471093629073</v>
          </cell>
          <cell r="BL30">
            <v>4117.3722294845356</v>
          </cell>
          <cell r="BM30">
            <v>3.4026280922887737E-2</v>
          </cell>
          <cell r="BN30">
            <v>0</v>
          </cell>
          <cell r="BO30">
            <v>0</v>
          </cell>
          <cell r="BP30">
            <v>2315031.9600954237</v>
          </cell>
          <cell r="BQ30">
            <v>4498.6241751400075</v>
          </cell>
          <cell r="BR30" t="str">
            <v>Y</v>
          </cell>
          <cell r="BS30">
            <v>4602.4492248417964</v>
          </cell>
          <cell r="BT30">
            <v>2.8444956612878824E-2</v>
          </cell>
          <cell r="BU30">
            <v>-18271.108191091524</v>
          </cell>
          <cell r="BV30">
            <v>2296760.8519043322</v>
          </cell>
          <cell r="BW30">
            <v>0</v>
          </cell>
          <cell r="BX30">
            <v>2296760.8519043322</v>
          </cell>
          <cell r="BY30">
            <v>52224</v>
          </cell>
          <cell r="BZ30">
            <v>2244536.8519043322</v>
          </cell>
        </row>
        <row r="31">
          <cell r="C31">
            <v>9252096</v>
          </cell>
          <cell r="D31" t="str">
            <v>Moulton Chapel Primary School</v>
          </cell>
          <cell r="E31">
            <v>72</v>
          </cell>
          <cell r="F31">
            <v>72</v>
          </cell>
          <cell r="G31">
            <v>0</v>
          </cell>
          <cell r="H31">
            <v>231624</v>
          </cell>
          <cell r="I31">
            <v>0</v>
          </cell>
          <cell r="J31">
            <v>0</v>
          </cell>
          <cell r="K31">
            <v>13160.000000000004</v>
          </cell>
          <cell r="L31">
            <v>0</v>
          </cell>
          <cell r="M31">
            <v>17700.000000000015</v>
          </cell>
          <cell r="N31">
            <v>0</v>
          </cell>
          <cell r="O31">
            <v>5279.9999999999945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656.12903225806383</v>
          </cell>
          <cell r="AB31">
            <v>0</v>
          </cell>
          <cell r="AC31">
            <v>0</v>
          </cell>
          <cell r="AD31">
            <v>34474.576271186437</v>
          </cell>
          <cell r="AE31">
            <v>0</v>
          </cell>
          <cell r="AF31">
            <v>0</v>
          </cell>
          <cell r="AG31">
            <v>0</v>
          </cell>
          <cell r="AH31">
            <v>121300</v>
          </cell>
          <cell r="AI31">
            <v>55000</v>
          </cell>
          <cell r="AJ31">
            <v>0</v>
          </cell>
          <cell r="AK31">
            <v>0</v>
          </cell>
          <cell r="AL31">
            <v>5988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231624</v>
          </cell>
          <cell r="AV31">
            <v>71270.705303444513</v>
          </cell>
          <cell r="AW31">
            <v>182288</v>
          </cell>
          <cell r="AX31">
            <v>54583.929578305077</v>
          </cell>
          <cell r="AY31">
            <v>485182.70530344453</v>
          </cell>
          <cell r="AZ31">
            <v>479194.70530344453</v>
          </cell>
          <cell r="BA31">
            <v>4265</v>
          </cell>
          <cell r="BB31">
            <v>307080</v>
          </cell>
          <cell r="BC31">
            <v>0</v>
          </cell>
          <cell r="BD31">
            <v>0</v>
          </cell>
          <cell r="BE31">
            <v>485182.70530344453</v>
          </cell>
          <cell r="BF31">
            <v>485182.70530344453</v>
          </cell>
          <cell r="BG31">
            <v>0</v>
          </cell>
          <cell r="BH31">
            <v>313068</v>
          </cell>
          <cell r="BI31">
            <v>130780</v>
          </cell>
          <cell r="BJ31">
            <v>302894.70530344453</v>
          </cell>
          <cell r="BK31">
            <v>4206.8709069922852</v>
          </cell>
          <cell r="BL31">
            <v>3171.8753064102561</v>
          </cell>
          <cell r="BM31">
            <v>0.32630400018889039</v>
          </cell>
          <cell r="BN31">
            <v>0</v>
          </cell>
          <cell r="BO31">
            <v>0</v>
          </cell>
          <cell r="BP31">
            <v>485182.70530344453</v>
          </cell>
          <cell r="BQ31">
            <v>6655.4820181033965</v>
          </cell>
          <cell r="BR31" t="str">
            <v>Y</v>
          </cell>
          <cell r="BS31">
            <v>6738.6486847700626</v>
          </cell>
          <cell r="BT31">
            <v>0.22322923375606307</v>
          </cell>
          <cell r="BU31">
            <v>-2615.3474945498801</v>
          </cell>
          <cell r="BV31">
            <v>482567.35780889465</v>
          </cell>
          <cell r="BW31">
            <v>0</v>
          </cell>
          <cell r="BX31">
            <v>482567.35780889465</v>
          </cell>
          <cell r="BY31">
            <v>5988</v>
          </cell>
          <cell r="BZ31">
            <v>476579.35780889465</v>
          </cell>
        </row>
        <row r="32">
          <cell r="C32">
            <v>9252097</v>
          </cell>
          <cell r="D32" t="str">
            <v>The John Harrox Primary School, Moulton</v>
          </cell>
          <cell r="E32">
            <v>256</v>
          </cell>
          <cell r="F32">
            <v>256</v>
          </cell>
          <cell r="G32">
            <v>0</v>
          </cell>
          <cell r="H32">
            <v>823552</v>
          </cell>
          <cell r="I32">
            <v>0</v>
          </cell>
          <cell r="J32">
            <v>0</v>
          </cell>
          <cell r="K32">
            <v>19270</v>
          </cell>
          <cell r="L32">
            <v>0</v>
          </cell>
          <cell r="M32">
            <v>25960</v>
          </cell>
          <cell r="N32">
            <v>0</v>
          </cell>
          <cell r="O32">
            <v>14520</v>
          </cell>
          <cell r="P32">
            <v>2970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8148.7323943661995</v>
          </cell>
          <cell r="AB32">
            <v>0</v>
          </cell>
          <cell r="AC32">
            <v>0</v>
          </cell>
          <cell r="AD32">
            <v>77736.035242290745</v>
          </cell>
          <cell r="AE32">
            <v>0</v>
          </cell>
          <cell r="AF32">
            <v>0</v>
          </cell>
          <cell r="AG32">
            <v>0</v>
          </cell>
          <cell r="AH32">
            <v>121300</v>
          </cell>
          <cell r="AI32">
            <v>0</v>
          </cell>
          <cell r="AJ32">
            <v>0</v>
          </cell>
          <cell r="AK32">
            <v>0</v>
          </cell>
          <cell r="AL32">
            <v>28416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823552</v>
          </cell>
          <cell r="AV32">
            <v>148604.76763665694</v>
          </cell>
          <cell r="AW32">
            <v>149716</v>
          </cell>
          <cell r="AX32">
            <v>124468.16867524228</v>
          </cell>
          <cell r="AY32">
            <v>1121872.767636657</v>
          </cell>
          <cell r="AZ32">
            <v>1093456.767636657</v>
          </cell>
          <cell r="BA32">
            <v>4265</v>
          </cell>
          <cell r="BB32">
            <v>1091840</v>
          </cell>
          <cell r="BC32">
            <v>0</v>
          </cell>
          <cell r="BD32">
            <v>0</v>
          </cell>
          <cell r="BE32">
            <v>1121872.767636657</v>
          </cell>
          <cell r="BF32">
            <v>1121872.7676366568</v>
          </cell>
          <cell r="BG32">
            <v>0</v>
          </cell>
          <cell r="BH32">
            <v>1120256</v>
          </cell>
          <cell r="BI32">
            <v>970540</v>
          </cell>
          <cell r="BJ32">
            <v>972156.76763665699</v>
          </cell>
          <cell r="BK32">
            <v>3797.4873735806914</v>
          </cell>
          <cell r="BL32">
            <v>3696.7330677290838</v>
          </cell>
          <cell r="BM32">
            <v>2.7254958366117923E-2</v>
          </cell>
          <cell r="BN32">
            <v>0</v>
          </cell>
          <cell r="BO32">
            <v>0</v>
          </cell>
          <cell r="BP32">
            <v>1121872.767636657</v>
          </cell>
          <cell r="BQ32">
            <v>4271.3154985806914</v>
          </cell>
          <cell r="BR32" t="str">
            <v>Y</v>
          </cell>
          <cell r="BS32">
            <v>4382.3154985806914</v>
          </cell>
          <cell r="BT32">
            <v>2.0754707834618413E-2</v>
          </cell>
          <cell r="BU32">
            <v>-9299.013313955129</v>
          </cell>
          <cell r="BV32">
            <v>1112573.7543227018</v>
          </cell>
          <cell r="BW32">
            <v>0</v>
          </cell>
          <cell r="BX32">
            <v>1112573.7543227018</v>
          </cell>
          <cell r="BY32">
            <v>28416</v>
          </cell>
          <cell r="BZ32">
            <v>1084157.7543227018</v>
          </cell>
        </row>
        <row r="33">
          <cell r="C33">
            <v>9252104</v>
          </cell>
          <cell r="D33" t="str">
            <v>Sutton St James Community Primary School</v>
          </cell>
          <cell r="E33">
            <v>101</v>
          </cell>
          <cell r="F33">
            <v>101</v>
          </cell>
          <cell r="G33">
            <v>0</v>
          </cell>
          <cell r="H33">
            <v>324917</v>
          </cell>
          <cell r="I33">
            <v>0</v>
          </cell>
          <cell r="J33">
            <v>0</v>
          </cell>
          <cell r="K33">
            <v>13159.999999999989</v>
          </cell>
          <cell r="L33">
            <v>0</v>
          </cell>
          <cell r="M33">
            <v>17109.999999999993</v>
          </cell>
          <cell r="N33">
            <v>0</v>
          </cell>
          <cell r="O33">
            <v>15179.999999999996</v>
          </cell>
          <cell r="P33">
            <v>1889.9999999999998</v>
          </cell>
          <cell r="Q33">
            <v>419.99999999999994</v>
          </cell>
          <cell r="R33">
            <v>1380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2113.5185185185164</v>
          </cell>
          <cell r="AB33">
            <v>0</v>
          </cell>
          <cell r="AC33">
            <v>0</v>
          </cell>
          <cell r="AD33">
            <v>33478.133333333331</v>
          </cell>
          <cell r="AE33">
            <v>0</v>
          </cell>
          <cell r="AF33">
            <v>6419.5000000000264</v>
          </cell>
          <cell r="AG33">
            <v>0</v>
          </cell>
          <cell r="AH33">
            <v>121300</v>
          </cell>
          <cell r="AI33">
            <v>35834.445927903864</v>
          </cell>
          <cell r="AJ33">
            <v>0</v>
          </cell>
          <cell r="AK33">
            <v>0</v>
          </cell>
          <cell r="AL33">
            <v>13098.75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324917</v>
          </cell>
          <cell r="AV33">
            <v>91151.151851851857</v>
          </cell>
          <cell r="AW33">
            <v>170233.19592790387</v>
          </cell>
          <cell r="AX33">
            <v>66797.01999999999</v>
          </cell>
          <cell r="AY33">
            <v>586301.34777975571</v>
          </cell>
          <cell r="AZ33">
            <v>573202.59777975571</v>
          </cell>
          <cell r="BA33">
            <v>4265</v>
          </cell>
          <cell r="BB33">
            <v>430765</v>
          </cell>
          <cell r="BC33">
            <v>0</v>
          </cell>
          <cell r="BD33">
            <v>0</v>
          </cell>
          <cell r="BE33">
            <v>586301.34777975571</v>
          </cell>
          <cell r="BF33">
            <v>586301.34777975571</v>
          </cell>
          <cell r="BG33">
            <v>0</v>
          </cell>
          <cell r="BH33">
            <v>443863.75</v>
          </cell>
          <cell r="BI33">
            <v>273630.55407209613</v>
          </cell>
          <cell r="BJ33">
            <v>416068.15185185184</v>
          </cell>
          <cell r="BK33">
            <v>4119.4866519985335</v>
          </cell>
          <cell r="BL33">
            <v>4002.65489725417</v>
          </cell>
          <cell r="BM33">
            <v>2.9188565525474185E-2</v>
          </cell>
          <cell r="BN33">
            <v>0</v>
          </cell>
          <cell r="BO33">
            <v>0</v>
          </cell>
          <cell r="BP33">
            <v>586301.34777975571</v>
          </cell>
          <cell r="BQ33">
            <v>5675.2732453441158</v>
          </cell>
          <cell r="BR33" t="str">
            <v>Y</v>
          </cell>
          <cell r="BS33">
            <v>5804.9638394035219</v>
          </cell>
          <cell r="BT33">
            <v>-4.1081516153905207E-2</v>
          </cell>
          <cell r="BU33">
            <v>-3668.7513465213597</v>
          </cell>
          <cell r="BV33">
            <v>582632.5964332344</v>
          </cell>
          <cell r="BW33">
            <v>0</v>
          </cell>
          <cell r="BX33">
            <v>582632.5964332344</v>
          </cell>
          <cell r="BY33">
            <v>13098.75</v>
          </cell>
          <cell r="BZ33">
            <v>569533.8464332344</v>
          </cell>
        </row>
        <row r="34">
          <cell r="C34">
            <v>9252107</v>
          </cell>
          <cell r="D34" t="str">
            <v>Shepeau Stow Primary School</v>
          </cell>
          <cell r="E34">
            <v>61</v>
          </cell>
          <cell r="F34">
            <v>61</v>
          </cell>
          <cell r="G34">
            <v>0</v>
          </cell>
          <cell r="H34">
            <v>196237</v>
          </cell>
          <cell r="I34">
            <v>0</v>
          </cell>
          <cell r="J34">
            <v>0</v>
          </cell>
          <cell r="K34">
            <v>6110.00000000001</v>
          </cell>
          <cell r="L34">
            <v>0</v>
          </cell>
          <cell r="M34">
            <v>7670.0000000000127</v>
          </cell>
          <cell r="N34">
            <v>0</v>
          </cell>
          <cell r="O34">
            <v>880.00000000000023</v>
          </cell>
          <cell r="P34">
            <v>539.99999999999932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31213.584905660377</v>
          </cell>
          <cell r="AE34">
            <v>0</v>
          </cell>
          <cell r="AF34">
            <v>2164.4999999999991</v>
          </cell>
          <cell r="AG34">
            <v>0</v>
          </cell>
          <cell r="AH34">
            <v>121300</v>
          </cell>
          <cell r="AI34">
            <v>55000</v>
          </cell>
          <cell r="AJ34">
            <v>0</v>
          </cell>
          <cell r="AK34">
            <v>0</v>
          </cell>
          <cell r="AL34">
            <v>7734.5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196237</v>
          </cell>
          <cell r="AV34">
            <v>48578.084905660398</v>
          </cell>
          <cell r="AW34">
            <v>184034.5</v>
          </cell>
          <cell r="AX34">
            <v>45593.479123018864</v>
          </cell>
          <cell r="AY34">
            <v>428849.58490566036</v>
          </cell>
          <cell r="AZ34">
            <v>421115.08490566036</v>
          </cell>
          <cell r="BA34">
            <v>4265</v>
          </cell>
          <cell r="BB34">
            <v>260165</v>
          </cell>
          <cell r="BC34">
            <v>0</v>
          </cell>
          <cell r="BD34">
            <v>0</v>
          </cell>
          <cell r="BE34">
            <v>428849.58490566036</v>
          </cell>
          <cell r="BF34">
            <v>428849.58490566036</v>
          </cell>
          <cell r="BG34">
            <v>0</v>
          </cell>
          <cell r="BH34">
            <v>267899.5</v>
          </cell>
          <cell r="BI34">
            <v>83865</v>
          </cell>
          <cell r="BJ34">
            <v>244815.08490566036</v>
          </cell>
          <cell r="BK34">
            <v>4013.3620476337765</v>
          </cell>
          <cell r="BL34">
            <v>2925.9021739130435</v>
          </cell>
          <cell r="BM34">
            <v>0.37166651825080865</v>
          </cell>
          <cell r="BN34">
            <v>0</v>
          </cell>
          <cell r="BO34">
            <v>0</v>
          </cell>
          <cell r="BP34">
            <v>428849.58490566036</v>
          </cell>
          <cell r="BQ34">
            <v>6903.5259820600058</v>
          </cell>
          <cell r="BR34" t="str">
            <v>Y</v>
          </cell>
          <cell r="BS34">
            <v>7030.3210640272191</v>
          </cell>
          <cell r="BT34">
            <v>0.25697023662926011</v>
          </cell>
          <cell r="BU34">
            <v>-2215.7805162158706</v>
          </cell>
          <cell r="BV34">
            <v>426633.80438944447</v>
          </cell>
          <cell r="BW34">
            <v>0</v>
          </cell>
          <cell r="BX34">
            <v>426633.80438944447</v>
          </cell>
          <cell r="BY34">
            <v>7734.5</v>
          </cell>
          <cell r="BZ34">
            <v>418899.30438944447</v>
          </cell>
        </row>
        <row r="35">
          <cell r="C35">
            <v>9252113</v>
          </cell>
          <cell r="D35" t="str">
            <v>Hawthorn Tree School</v>
          </cell>
          <cell r="E35">
            <v>357</v>
          </cell>
          <cell r="F35">
            <v>357</v>
          </cell>
          <cell r="G35">
            <v>0</v>
          </cell>
          <cell r="H35">
            <v>1148469</v>
          </cell>
          <cell r="I35">
            <v>0</v>
          </cell>
          <cell r="J35">
            <v>0</v>
          </cell>
          <cell r="K35">
            <v>36659.999999999964</v>
          </cell>
          <cell r="L35">
            <v>0</v>
          </cell>
          <cell r="M35">
            <v>51920.000000000015</v>
          </cell>
          <cell r="N35">
            <v>0</v>
          </cell>
          <cell r="O35">
            <v>13420.000000000033</v>
          </cell>
          <cell r="P35">
            <v>25109.999999999975</v>
          </cell>
          <cell r="Q35">
            <v>1680.0000000000023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27710.271565495259</v>
          </cell>
          <cell r="AB35">
            <v>0</v>
          </cell>
          <cell r="AC35">
            <v>0</v>
          </cell>
          <cell r="AD35">
            <v>107027.14285714287</v>
          </cell>
          <cell r="AE35">
            <v>0</v>
          </cell>
          <cell r="AF35">
            <v>0</v>
          </cell>
          <cell r="AG35">
            <v>0</v>
          </cell>
          <cell r="AH35">
            <v>121300</v>
          </cell>
          <cell r="AI35">
            <v>0</v>
          </cell>
          <cell r="AJ35">
            <v>0</v>
          </cell>
          <cell r="AK35">
            <v>0</v>
          </cell>
          <cell r="AL35">
            <v>36096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1148469</v>
          </cell>
          <cell r="AV35">
            <v>263527.41442263813</v>
          </cell>
          <cell r="AW35">
            <v>157396</v>
          </cell>
          <cell r="AX35">
            <v>181826.93365142861</v>
          </cell>
          <cell r="AY35">
            <v>1569392.4144226382</v>
          </cell>
          <cell r="AZ35">
            <v>1533296.4144226382</v>
          </cell>
          <cell r="BA35">
            <v>4265</v>
          </cell>
          <cell r="BB35">
            <v>1522605</v>
          </cell>
          <cell r="BC35">
            <v>0</v>
          </cell>
          <cell r="BD35">
            <v>0</v>
          </cell>
          <cell r="BE35">
            <v>1569392.4144226382</v>
          </cell>
          <cell r="BF35">
            <v>1569392.4144226382</v>
          </cell>
          <cell r="BG35">
            <v>0</v>
          </cell>
          <cell r="BH35">
            <v>1558701</v>
          </cell>
          <cell r="BI35">
            <v>1401305</v>
          </cell>
          <cell r="BJ35">
            <v>1411996.4144226382</v>
          </cell>
          <cell r="BK35">
            <v>3955.1720291950651</v>
          </cell>
          <cell r="BL35">
            <v>3856.5333333333333</v>
          </cell>
          <cell r="BM35">
            <v>2.5577037026793953E-2</v>
          </cell>
          <cell r="BN35">
            <v>0</v>
          </cell>
          <cell r="BO35">
            <v>0</v>
          </cell>
          <cell r="BP35">
            <v>1569392.4144226382</v>
          </cell>
          <cell r="BQ35">
            <v>4294.9479395592107</v>
          </cell>
          <cell r="BR35" t="str">
            <v>Y</v>
          </cell>
          <cell r="BS35">
            <v>4396.0571832566902</v>
          </cell>
          <cell r="BT35">
            <v>2.8015437629713924E-2</v>
          </cell>
          <cell r="BU35">
            <v>-12967.764660476489</v>
          </cell>
          <cell r="BV35">
            <v>1556424.6497621618</v>
          </cell>
          <cell r="BW35">
            <v>0</v>
          </cell>
          <cell r="BX35">
            <v>1556424.6497621618</v>
          </cell>
          <cell r="BY35">
            <v>36096</v>
          </cell>
          <cell r="BZ35">
            <v>1520328.6497621618</v>
          </cell>
        </row>
        <row r="36">
          <cell r="C36">
            <v>9252114</v>
          </cell>
          <cell r="D36" t="str">
            <v>The Spalding Monkshouse Primary School</v>
          </cell>
          <cell r="E36">
            <v>419</v>
          </cell>
          <cell r="F36">
            <v>419</v>
          </cell>
          <cell r="G36">
            <v>0</v>
          </cell>
          <cell r="H36">
            <v>1347923</v>
          </cell>
          <cell r="I36">
            <v>0</v>
          </cell>
          <cell r="J36">
            <v>0</v>
          </cell>
          <cell r="K36">
            <v>27260.000000000073</v>
          </cell>
          <cell r="L36">
            <v>0</v>
          </cell>
          <cell r="M36">
            <v>35990.000000000044</v>
          </cell>
          <cell r="N36">
            <v>0</v>
          </cell>
          <cell r="O36">
            <v>3087.3684210526339</v>
          </cell>
          <cell r="P36">
            <v>2165.1674641148279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49457.172701949945</v>
          </cell>
          <cell r="AB36">
            <v>0</v>
          </cell>
          <cell r="AC36">
            <v>0</v>
          </cell>
          <cell r="AD36">
            <v>171801.97142857144</v>
          </cell>
          <cell r="AE36">
            <v>0</v>
          </cell>
          <cell r="AF36">
            <v>0</v>
          </cell>
          <cell r="AG36">
            <v>0</v>
          </cell>
          <cell r="AH36">
            <v>121300</v>
          </cell>
          <cell r="AI36">
            <v>0</v>
          </cell>
          <cell r="AJ36">
            <v>0</v>
          </cell>
          <cell r="AK36">
            <v>0</v>
          </cell>
          <cell r="AL36">
            <v>36864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1347923</v>
          </cell>
          <cell r="AV36">
            <v>289761.68001568899</v>
          </cell>
          <cell r="AW36">
            <v>158164</v>
          </cell>
          <cell r="AX36">
            <v>212352.9850659057</v>
          </cell>
          <cell r="AY36">
            <v>1795848.680015689</v>
          </cell>
          <cell r="AZ36">
            <v>1758984.680015689</v>
          </cell>
          <cell r="BA36">
            <v>4265</v>
          </cell>
          <cell r="BB36">
            <v>1787035</v>
          </cell>
          <cell r="BC36">
            <v>28050.319984311005</v>
          </cell>
          <cell r="BD36">
            <v>0</v>
          </cell>
          <cell r="BE36">
            <v>1823899</v>
          </cell>
          <cell r="BF36">
            <v>1823898.9999999998</v>
          </cell>
          <cell r="BG36">
            <v>0</v>
          </cell>
          <cell r="BH36">
            <v>1823899</v>
          </cell>
          <cell r="BI36">
            <v>1665735</v>
          </cell>
          <cell r="BJ36">
            <v>1665735</v>
          </cell>
          <cell r="BK36">
            <v>3975.5011933174223</v>
          </cell>
          <cell r="BL36">
            <v>3886.2953995157386</v>
          </cell>
          <cell r="BM36">
            <v>2.29539406121314E-2</v>
          </cell>
          <cell r="BN36">
            <v>0</v>
          </cell>
          <cell r="BO36">
            <v>0</v>
          </cell>
          <cell r="BP36">
            <v>1823899</v>
          </cell>
          <cell r="BQ36">
            <v>4265</v>
          </cell>
          <cell r="BR36" t="str">
            <v>Y</v>
          </cell>
          <cell r="BS36">
            <v>4352.9809069212406</v>
          </cell>
          <cell r="BT36">
            <v>1.9610387997345935E-2</v>
          </cell>
          <cell r="BU36">
            <v>-15219.869447449997</v>
          </cell>
          <cell r="BV36">
            <v>1808679.1305525501</v>
          </cell>
          <cell r="BW36">
            <v>0</v>
          </cell>
          <cell r="BX36">
            <v>1808679.1305525501</v>
          </cell>
          <cell r="BY36">
            <v>36864</v>
          </cell>
          <cell r="BZ36">
            <v>1771815.1305525501</v>
          </cell>
        </row>
        <row r="37">
          <cell r="C37">
            <v>9252120</v>
          </cell>
          <cell r="D37" t="str">
            <v>Sir Francis Hill Community Primary School</v>
          </cell>
          <cell r="E37">
            <v>530</v>
          </cell>
          <cell r="F37">
            <v>530</v>
          </cell>
          <cell r="G37">
            <v>0</v>
          </cell>
          <cell r="H37">
            <v>1705010</v>
          </cell>
          <cell r="I37">
            <v>0</v>
          </cell>
          <cell r="J37">
            <v>0</v>
          </cell>
          <cell r="K37">
            <v>66740.000000000058</v>
          </cell>
          <cell r="L37">
            <v>0</v>
          </cell>
          <cell r="M37">
            <v>88499.999999999913</v>
          </cell>
          <cell r="N37">
            <v>0</v>
          </cell>
          <cell r="O37">
            <v>4839.9999999999936</v>
          </cell>
          <cell r="P37">
            <v>31050.000000000047</v>
          </cell>
          <cell r="Q37">
            <v>20999.999999999993</v>
          </cell>
          <cell r="R37">
            <v>22539.999999999985</v>
          </cell>
          <cell r="S37">
            <v>9800.0000000000073</v>
          </cell>
          <cell r="T37">
            <v>21119.999999999993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16453.296703296692</v>
          </cell>
          <cell r="AB37">
            <v>0</v>
          </cell>
          <cell r="AC37">
            <v>0</v>
          </cell>
          <cell r="AD37">
            <v>173076.60550458715</v>
          </cell>
          <cell r="AE37">
            <v>0</v>
          </cell>
          <cell r="AF37">
            <v>2960.0000000000005</v>
          </cell>
          <cell r="AG37">
            <v>0</v>
          </cell>
          <cell r="AH37">
            <v>121300</v>
          </cell>
          <cell r="AI37">
            <v>0</v>
          </cell>
          <cell r="AJ37">
            <v>0</v>
          </cell>
          <cell r="AK37">
            <v>0</v>
          </cell>
          <cell r="AL37">
            <v>60416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1705010</v>
          </cell>
          <cell r="AV37">
            <v>458079.90220788389</v>
          </cell>
          <cell r="AW37">
            <v>181716</v>
          </cell>
          <cell r="AX37">
            <v>309219.7330990826</v>
          </cell>
          <cell r="AY37">
            <v>2344805.902207884</v>
          </cell>
          <cell r="AZ37">
            <v>2284389.902207884</v>
          </cell>
          <cell r="BA37">
            <v>4265</v>
          </cell>
          <cell r="BB37">
            <v>2260450</v>
          </cell>
          <cell r="BC37">
            <v>0</v>
          </cell>
          <cell r="BD37">
            <v>0</v>
          </cell>
          <cell r="BE37">
            <v>2344805.902207884</v>
          </cell>
          <cell r="BF37">
            <v>2344805.902207884</v>
          </cell>
          <cell r="BG37">
            <v>0</v>
          </cell>
          <cell r="BH37">
            <v>2320866</v>
          </cell>
          <cell r="BI37">
            <v>2139150</v>
          </cell>
          <cell r="BJ37">
            <v>2163089.902207884</v>
          </cell>
          <cell r="BK37">
            <v>4081.3017022790264</v>
          </cell>
          <cell r="BL37">
            <v>3948.3206387295086</v>
          </cell>
          <cell r="BM37">
            <v>3.3680411424819957E-2</v>
          </cell>
          <cell r="BN37">
            <v>0</v>
          </cell>
          <cell r="BO37">
            <v>0</v>
          </cell>
          <cell r="BP37">
            <v>2344805.902207884</v>
          </cell>
          <cell r="BQ37">
            <v>4310.1696268073283</v>
          </cell>
          <cell r="BR37" t="str">
            <v>Y</v>
          </cell>
          <cell r="BS37">
            <v>4424.1620796375173</v>
          </cell>
          <cell r="BT37">
            <v>2.3948165833256763E-2</v>
          </cell>
          <cell r="BU37">
            <v>-19251.863501547727</v>
          </cell>
          <cell r="BV37">
            <v>2325554.0387063362</v>
          </cell>
          <cell r="BW37">
            <v>0</v>
          </cell>
          <cell r="BX37">
            <v>2325554.0387063362</v>
          </cell>
          <cell r="BY37">
            <v>60416</v>
          </cell>
          <cell r="BZ37">
            <v>2265138.0387063362</v>
          </cell>
        </row>
        <row r="38">
          <cell r="C38">
            <v>9252124</v>
          </cell>
          <cell r="D38" t="str">
            <v>Lincoln Monks Abbey Primary School</v>
          </cell>
          <cell r="E38">
            <v>478</v>
          </cell>
          <cell r="F38">
            <v>478</v>
          </cell>
          <cell r="G38">
            <v>0</v>
          </cell>
          <cell r="H38">
            <v>1537726</v>
          </cell>
          <cell r="I38">
            <v>0</v>
          </cell>
          <cell r="J38">
            <v>0</v>
          </cell>
          <cell r="K38">
            <v>78959.999999999884</v>
          </cell>
          <cell r="L38">
            <v>0</v>
          </cell>
          <cell r="M38">
            <v>102660.0000000001</v>
          </cell>
          <cell r="N38">
            <v>0</v>
          </cell>
          <cell r="O38">
            <v>440.92243186582823</v>
          </cell>
          <cell r="P38">
            <v>33009.056603773635</v>
          </cell>
          <cell r="Q38">
            <v>6734.0880503144735</v>
          </cell>
          <cell r="R38">
            <v>54393.794549266306</v>
          </cell>
          <cell r="S38">
            <v>59414.297693920249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89351.517412935413</v>
          </cell>
          <cell r="AB38">
            <v>0</v>
          </cell>
          <cell r="AC38">
            <v>0</v>
          </cell>
          <cell r="AD38">
            <v>234776.76136363635</v>
          </cell>
          <cell r="AE38">
            <v>0</v>
          </cell>
          <cell r="AF38">
            <v>13246</v>
          </cell>
          <cell r="AG38">
            <v>0</v>
          </cell>
          <cell r="AH38">
            <v>121300</v>
          </cell>
          <cell r="AI38">
            <v>0</v>
          </cell>
          <cell r="AJ38">
            <v>0</v>
          </cell>
          <cell r="AK38">
            <v>0</v>
          </cell>
          <cell r="AL38">
            <v>33536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1537726</v>
          </cell>
          <cell r="AV38">
            <v>672986.4381057123</v>
          </cell>
          <cell r="AW38">
            <v>154836</v>
          </cell>
          <cell r="AX38">
            <v>374906.090266791</v>
          </cell>
          <cell r="AY38">
            <v>2365548.4381057122</v>
          </cell>
          <cell r="AZ38">
            <v>2332012.4381057122</v>
          </cell>
          <cell r="BA38">
            <v>4265</v>
          </cell>
          <cell r="BB38">
            <v>2038670</v>
          </cell>
          <cell r="BC38">
            <v>0</v>
          </cell>
          <cell r="BD38">
            <v>0</v>
          </cell>
          <cell r="BE38">
            <v>2365548.4381057122</v>
          </cell>
          <cell r="BF38">
            <v>2365548.4381057126</v>
          </cell>
          <cell r="BG38">
            <v>0</v>
          </cell>
          <cell r="BH38">
            <v>2072206</v>
          </cell>
          <cell r="BI38">
            <v>1917370</v>
          </cell>
          <cell r="BJ38">
            <v>2210712.4381057122</v>
          </cell>
          <cell r="BK38">
            <v>4624.9214186311974</v>
          </cell>
          <cell r="BL38">
            <v>4385.2546563876649</v>
          </cell>
          <cell r="BM38">
            <v>5.4652872187121053E-2</v>
          </cell>
          <cell r="BN38">
            <v>0</v>
          </cell>
          <cell r="BO38">
            <v>0</v>
          </cell>
          <cell r="BP38">
            <v>2365548.4381057122</v>
          </cell>
          <cell r="BQ38">
            <v>4878.6871090077657</v>
          </cell>
          <cell r="BR38" t="str">
            <v>Y</v>
          </cell>
          <cell r="BS38">
            <v>4948.8461048236659</v>
          </cell>
          <cell r="BT38">
            <v>4.7086059631196608E-2</v>
          </cell>
          <cell r="BU38">
            <v>-17363.001422150592</v>
          </cell>
          <cell r="BV38">
            <v>2348185.4366835617</v>
          </cell>
          <cell r="BW38">
            <v>0</v>
          </cell>
          <cell r="BX38">
            <v>2348185.4366835617</v>
          </cell>
          <cell r="BY38">
            <v>33536</v>
          </cell>
          <cell r="BZ38">
            <v>2314649.4366835617</v>
          </cell>
        </row>
        <row r="39">
          <cell r="C39">
            <v>9252135</v>
          </cell>
          <cell r="D39" t="str">
            <v>Woodlands Infant and Nursery School</v>
          </cell>
          <cell r="E39">
            <v>106</v>
          </cell>
          <cell r="F39">
            <v>106</v>
          </cell>
          <cell r="G39">
            <v>0</v>
          </cell>
          <cell r="H39">
            <v>341002</v>
          </cell>
          <cell r="I39">
            <v>0</v>
          </cell>
          <cell r="J39">
            <v>0</v>
          </cell>
          <cell r="K39">
            <v>21149.999999999978</v>
          </cell>
          <cell r="L39">
            <v>0</v>
          </cell>
          <cell r="M39">
            <v>26549.999999999975</v>
          </cell>
          <cell r="N39">
            <v>0</v>
          </cell>
          <cell r="O39">
            <v>5060.0000000000073</v>
          </cell>
          <cell r="P39">
            <v>0</v>
          </cell>
          <cell r="Q39">
            <v>419.99999999999983</v>
          </cell>
          <cell r="R39">
            <v>10580.000000000015</v>
          </cell>
          <cell r="S39">
            <v>0</v>
          </cell>
          <cell r="T39">
            <v>7039.9999999999736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5061.1267605633784</v>
          </cell>
          <cell r="AB39">
            <v>0</v>
          </cell>
          <cell r="AC39">
            <v>0</v>
          </cell>
          <cell r="AD39">
            <v>35733.740856844306</v>
          </cell>
          <cell r="AE39">
            <v>0</v>
          </cell>
          <cell r="AF39">
            <v>0</v>
          </cell>
          <cell r="AG39">
            <v>0</v>
          </cell>
          <cell r="AH39">
            <v>121300</v>
          </cell>
          <cell r="AI39">
            <v>0</v>
          </cell>
          <cell r="AJ39">
            <v>0</v>
          </cell>
          <cell r="AK39">
            <v>0</v>
          </cell>
          <cell r="AL39">
            <v>14933.05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341002</v>
          </cell>
          <cell r="AV39">
            <v>111594.86761740764</v>
          </cell>
          <cell r="AW39">
            <v>136233.04999999999</v>
          </cell>
          <cell r="AX39">
            <v>74386.20782181817</v>
          </cell>
          <cell r="AY39">
            <v>588829.91761740763</v>
          </cell>
          <cell r="AZ39">
            <v>573896.86761740758</v>
          </cell>
          <cell r="BA39">
            <v>4265</v>
          </cell>
          <cell r="BB39">
            <v>452090</v>
          </cell>
          <cell r="BC39">
            <v>0</v>
          </cell>
          <cell r="BD39">
            <v>0</v>
          </cell>
          <cell r="BE39">
            <v>588829.91761740763</v>
          </cell>
          <cell r="BF39">
            <v>588829.91761740763</v>
          </cell>
          <cell r="BG39">
            <v>0</v>
          </cell>
          <cell r="BH39">
            <v>467023.05</v>
          </cell>
          <cell r="BI39">
            <v>330790</v>
          </cell>
          <cell r="BJ39">
            <v>452596.86761740764</v>
          </cell>
          <cell r="BK39">
            <v>4269.7817699755442</v>
          </cell>
          <cell r="BL39">
            <v>4047.7582643564356</v>
          </cell>
          <cell r="BM39">
            <v>5.485097950986674E-2</v>
          </cell>
          <cell r="BN39">
            <v>0</v>
          </cell>
          <cell r="BO39">
            <v>0</v>
          </cell>
          <cell r="BP39">
            <v>588829.91761740763</v>
          </cell>
          <cell r="BQ39">
            <v>5414.1213926170531</v>
          </cell>
          <cell r="BR39" t="str">
            <v>Y</v>
          </cell>
          <cell r="BS39">
            <v>5554.9992228057326</v>
          </cell>
          <cell r="BT39">
            <v>2.935160455790875E-2</v>
          </cell>
          <cell r="BU39">
            <v>-3850.3727003095455</v>
          </cell>
          <cell r="BV39">
            <v>584979.54491709813</v>
          </cell>
          <cell r="BW39">
            <v>0</v>
          </cell>
          <cell r="BX39">
            <v>584979.54491709813</v>
          </cell>
          <cell r="BY39">
            <v>14933.05</v>
          </cell>
          <cell r="BZ39">
            <v>570046.49491709808</v>
          </cell>
        </row>
        <row r="40">
          <cell r="C40">
            <v>9252142</v>
          </cell>
          <cell r="D40" t="str">
            <v>Alford Primary School</v>
          </cell>
          <cell r="E40">
            <v>336</v>
          </cell>
          <cell r="F40">
            <v>336</v>
          </cell>
          <cell r="G40">
            <v>0</v>
          </cell>
          <cell r="H40">
            <v>1080912</v>
          </cell>
          <cell r="I40">
            <v>0</v>
          </cell>
          <cell r="J40">
            <v>0</v>
          </cell>
          <cell r="K40">
            <v>61569.999999999935</v>
          </cell>
          <cell r="L40">
            <v>0</v>
          </cell>
          <cell r="M40">
            <v>83780.000000000087</v>
          </cell>
          <cell r="N40">
            <v>0</v>
          </cell>
          <cell r="O40">
            <v>1539.9999999999977</v>
          </cell>
          <cell r="P40">
            <v>1620.0000000000041</v>
          </cell>
          <cell r="Q40">
            <v>102900.00000000004</v>
          </cell>
          <cell r="R40">
            <v>4140.0000000000027</v>
          </cell>
          <cell r="S40">
            <v>2940.0000000000073</v>
          </cell>
          <cell r="T40">
            <v>2559.9999999999991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1257.2185430463576</v>
          </cell>
          <cell r="AB40">
            <v>0</v>
          </cell>
          <cell r="AC40">
            <v>0</v>
          </cell>
          <cell r="AD40">
            <v>124153.91634980989</v>
          </cell>
          <cell r="AE40">
            <v>0</v>
          </cell>
          <cell r="AF40">
            <v>4477.0000000000009</v>
          </cell>
          <cell r="AG40">
            <v>0</v>
          </cell>
          <cell r="AH40">
            <v>121300</v>
          </cell>
          <cell r="AI40">
            <v>0</v>
          </cell>
          <cell r="AJ40">
            <v>0</v>
          </cell>
          <cell r="AK40">
            <v>0</v>
          </cell>
          <cell r="AL40">
            <v>30720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1080912</v>
          </cell>
          <cell r="AV40">
            <v>390938.13489285629</v>
          </cell>
          <cell r="AW40">
            <v>152020</v>
          </cell>
          <cell r="AX40">
            <v>245132.72669171111</v>
          </cell>
          <cell r="AY40">
            <v>1623870.1348928562</v>
          </cell>
          <cell r="AZ40">
            <v>1593150.1348928562</v>
          </cell>
          <cell r="BA40">
            <v>4265</v>
          </cell>
          <cell r="BB40">
            <v>1433040</v>
          </cell>
          <cell r="BC40">
            <v>0</v>
          </cell>
          <cell r="BD40">
            <v>0</v>
          </cell>
          <cell r="BE40">
            <v>1623870.1348928562</v>
          </cell>
          <cell r="BF40">
            <v>1623870.1348928562</v>
          </cell>
          <cell r="BG40">
            <v>0</v>
          </cell>
          <cell r="BH40">
            <v>1463760</v>
          </cell>
          <cell r="BI40">
            <v>1311740</v>
          </cell>
          <cell r="BJ40">
            <v>1471850.1348928562</v>
          </cell>
          <cell r="BK40">
            <v>4380.5063538477862</v>
          </cell>
          <cell r="BL40">
            <v>4194.2693392441861</v>
          </cell>
          <cell r="BM40">
            <v>4.4402731331784302E-2</v>
          </cell>
          <cell r="BN40">
            <v>0</v>
          </cell>
          <cell r="BO40">
            <v>0</v>
          </cell>
          <cell r="BP40">
            <v>1623870.1348928562</v>
          </cell>
          <cell r="BQ40">
            <v>4741.5182586096907</v>
          </cell>
          <cell r="BR40" t="str">
            <v>Y</v>
          </cell>
          <cell r="BS40">
            <v>4832.9468300382623</v>
          </cell>
          <cell r="BT40">
            <v>4.2439799361886132E-2</v>
          </cell>
          <cell r="BU40">
            <v>-12204.954974566106</v>
          </cell>
          <cell r="BV40">
            <v>1611665.1799182901</v>
          </cell>
          <cell r="BW40">
            <v>0</v>
          </cell>
          <cell r="BX40">
            <v>1611665.1799182901</v>
          </cell>
          <cell r="BY40">
            <v>30720</v>
          </cell>
          <cell r="BZ40">
            <v>1580945.1799182901</v>
          </cell>
        </row>
        <row r="41">
          <cell r="C41">
            <v>9252146</v>
          </cell>
          <cell r="D41" t="str">
            <v>Bucknall Primary School</v>
          </cell>
          <cell r="E41">
            <v>34</v>
          </cell>
          <cell r="F41">
            <v>34</v>
          </cell>
          <cell r="G41">
            <v>0</v>
          </cell>
          <cell r="H41">
            <v>109378</v>
          </cell>
          <cell r="I41">
            <v>0</v>
          </cell>
          <cell r="J41">
            <v>0</v>
          </cell>
          <cell r="K41">
            <v>5639.9999999999955</v>
          </cell>
          <cell r="L41">
            <v>0</v>
          </cell>
          <cell r="M41">
            <v>8849.9999999999945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1839.9999999999934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10977.142857142857</v>
          </cell>
          <cell r="AE41">
            <v>0</v>
          </cell>
          <cell r="AF41">
            <v>10138.000000000015</v>
          </cell>
          <cell r="AG41">
            <v>0</v>
          </cell>
          <cell r="AH41">
            <v>121300</v>
          </cell>
          <cell r="AI41">
            <v>55000</v>
          </cell>
          <cell r="AJ41">
            <v>0</v>
          </cell>
          <cell r="AK41">
            <v>0</v>
          </cell>
          <cell r="AL41">
            <v>4291.3999999999996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109378</v>
          </cell>
          <cell r="AV41">
            <v>37445.142857142855</v>
          </cell>
          <cell r="AW41">
            <v>180591.4</v>
          </cell>
          <cell r="AX41">
            <v>27324.975531428565</v>
          </cell>
          <cell r="AY41">
            <v>327414.54285714286</v>
          </cell>
          <cell r="AZ41">
            <v>323123.14285714284</v>
          </cell>
          <cell r="BA41">
            <v>4265</v>
          </cell>
          <cell r="BB41">
            <v>145010</v>
          </cell>
          <cell r="BC41">
            <v>0</v>
          </cell>
          <cell r="BD41">
            <v>0</v>
          </cell>
          <cell r="BE41">
            <v>327414.54285714286</v>
          </cell>
          <cell r="BF41">
            <v>327414.54285714286</v>
          </cell>
          <cell r="BG41">
            <v>0</v>
          </cell>
          <cell r="BH41">
            <v>149301.4</v>
          </cell>
          <cell r="BI41">
            <v>-31290.000000000007</v>
          </cell>
          <cell r="BJ41">
            <v>146823.14285714287</v>
          </cell>
          <cell r="BK41">
            <v>4318.3277310924377</v>
          </cell>
          <cell r="BL41">
            <v>3728.2042032258055</v>
          </cell>
          <cell r="BM41">
            <v>0.15828626751614933</v>
          </cell>
          <cell r="BN41">
            <v>0</v>
          </cell>
          <cell r="BO41">
            <v>0</v>
          </cell>
          <cell r="BP41">
            <v>327414.54285714286</v>
          </cell>
          <cell r="BQ41">
            <v>9503.6218487394945</v>
          </cell>
          <cell r="BR41" t="str">
            <v>Y</v>
          </cell>
          <cell r="BS41">
            <v>9629.8394957983201</v>
          </cell>
          <cell r="BT41">
            <v>7.9661278411857772E-3</v>
          </cell>
          <cell r="BU41">
            <v>-1235.0252057596656</v>
          </cell>
          <cell r="BV41">
            <v>326179.51765138318</v>
          </cell>
          <cell r="BW41">
            <v>0</v>
          </cell>
          <cell r="BX41">
            <v>326179.51765138318</v>
          </cell>
          <cell r="BY41">
            <v>4291.3999999999996</v>
          </cell>
          <cell r="BZ41">
            <v>321888.11765138316</v>
          </cell>
        </row>
        <row r="42">
          <cell r="C42">
            <v>9252149</v>
          </cell>
          <cell r="D42" t="str">
            <v>The Donington-on-Bain School</v>
          </cell>
          <cell r="E42">
            <v>92</v>
          </cell>
          <cell r="F42">
            <v>92</v>
          </cell>
          <cell r="G42">
            <v>0</v>
          </cell>
          <cell r="H42">
            <v>295964</v>
          </cell>
          <cell r="I42">
            <v>0</v>
          </cell>
          <cell r="J42">
            <v>0</v>
          </cell>
          <cell r="K42">
            <v>5169.9999999999845</v>
          </cell>
          <cell r="L42">
            <v>0</v>
          </cell>
          <cell r="M42">
            <v>7080.0000000000191</v>
          </cell>
          <cell r="N42">
            <v>0</v>
          </cell>
          <cell r="O42">
            <v>0</v>
          </cell>
          <cell r="P42">
            <v>1889.9999999999991</v>
          </cell>
          <cell r="Q42">
            <v>0</v>
          </cell>
          <cell r="R42">
            <v>459.99999999999983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38301.052631578947</v>
          </cell>
          <cell r="AE42">
            <v>0</v>
          </cell>
          <cell r="AF42">
            <v>1368.999999999997</v>
          </cell>
          <cell r="AG42">
            <v>0</v>
          </cell>
          <cell r="AH42">
            <v>121300</v>
          </cell>
          <cell r="AI42">
            <v>42443.257676902533</v>
          </cell>
          <cell r="AJ42">
            <v>0</v>
          </cell>
          <cell r="AK42">
            <v>0</v>
          </cell>
          <cell r="AL42">
            <v>9106.75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295964</v>
          </cell>
          <cell r="AV42">
            <v>54270.052631578947</v>
          </cell>
          <cell r="AW42">
            <v>172850.00767690252</v>
          </cell>
          <cell r="AX42">
            <v>55946.300269473679</v>
          </cell>
          <cell r="AY42">
            <v>523084.06030848145</v>
          </cell>
          <cell r="AZ42">
            <v>513977.31030848145</v>
          </cell>
          <cell r="BA42">
            <v>4265</v>
          </cell>
          <cell r="BB42">
            <v>392380</v>
          </cell>
          <cell r="BC42">
            <v>0</v>
          </cell>
          <cell r="BD42">
            <v>0</v>
          </cell>
          <cell r="BE42">
            <v>523084.06030848145</v>
          </cell>
          <cell r="BF42">
            <v>523084.06030848145</v>
          </cell>
          <cell r="BG42">
            <v>0</v>
          </cell>
          <cell r="BH42">
            <v>401486.75</v>
          </cell>
          <cell r="BI42">
            <v>228636.74232309748</v>
          </cell>
          <cell r="BJ42">
            <v>350234.05263157893</v>
          </cell>
          <cell r="BK42">
            <v>3806.8918764302057</v>
          </cell>
          <cell r="BL42">
            <v>3589.5960933689366</v>
          </cell>
          <cell r="BM42">
            <v>6.0534883983933377E-2</v>
          </cell>
          <cell r="BN42">
            <v>0</v>
          </cell>
          <cell r="BO42">
            <v>0</v>
          </cell>
          <cell r="BP42">
            <v>523084.06030848145</v>
          </cell>
          <cell r="BQ42">
            <v>5586.7098946574069</v>
          </cell>
          <cell r="BR42" t="str">
            <v>Y</v>
          </cell>
          <cell r="BS42">
            <v>5685.696307700885</v>
          </cell>
          <cell r="BT42">
            <v>1.9603857736567365E-2</v>
          </cell>
          <cell r="BU42">
            <v>-3341.8329097026244</v>
          </cell>
          <cell r="BV42">
            <v>519742.22739877884</v>
          </cell>
          <cell r="BW42">
            <v>0</v>
          </cell>
          <cell r="BX42">
            <v>519742.22739877884</v>
          </cell>
          <cell r="BY42">
            <v>9106.75</v>
          </cell>
          <cell r="BZ42">
            <v>510635.47739877884</v>
          </cell>
        </row>
        <row r="43">
          <cell r="C43">
            <v>9252151</v>
          </cell>
          <cell r="D43" t="str">
            <v>Faldingworth Community Primary School</v>
          </cell>
          <cell r="E43">
            <v>71</v>
          </cell>
          <cell r="F43">
            <v>71</v>
          </cell>
          <cell r="G43">
            <v>0</v>
          </cell>
          <cell r="H43">
            <v>228407</v>
          </cell>
          <cell r="I43">
            <v>0</v>
          </cell>
          <cell r="J43">
            <v>0</v>
          </cell>
          <cell r="K43">
            <v>10339.999999999985</v>
          </cell>
          <cell r="L43">
            <v>0</v>
          </cell>
          <cell r="M43">
            <v>13570</v>
          </cell>
          <cell r="N43">
            <v>0</v>
          </cell>
          <cell r="O43">
            <v>0</v>
          </cell>
          <cell r="P43">
            <v>810.00000000000057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30086.25</v>
          </cell>
          <cell r="AE43">
            <v>0</v>
          </cell>
          <cell r="AF43">
            <v>0</v>
          </cell>
          <cell r="AG43">
            <v>0</v>
          </cell>
          <cell r="AH43">
            <v>121300</v>
          </cell>
          <cell r="AI43">
            <v>55000</v>
          </cell>
          <cell r="AJ43">
            <v>0</v>
          </cell>
          <cell r="AK43">
            <v>0</v>
          </cell>
          <cell r="AL43">
            <v>4150.53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228407</v>
          </cell>
          <cell r="AV43">
            <v>54806.249999999985</v>
          </cell>
          <cell r="AW43">
            <v>180450.53</v>
          </cell>
          <cell r="AX43">
            <v>47558.308614999994</v>
          </cell>
          <cell r="AY43">
            <v>463663.78</v>
          </cell>
          <cell r="AZ43">
            <v>459513.25</v>
          </cell>
          <cell r="BA43">
            <v>4265</v>
          </cell>
          <cell r="BB43">
            <v>302815</v>
          </cell>
          <cell r="BC43">
            <v>0</v>
          </cell>
          <cell r="BD43">
            <v>0</v>
          </cell>
          <cell r="BE43">
            <v>463663.78</v>
          </cell>
          <cell r="BF43">
            <v>463663.78</v>
          </cell>
          <cell r="BG43">
            <v>0</v>
          </cell>
          <cell r="BH43">
            <v>306965.53000000003</v>
          </cell>
          <cell r="BI43">
            <v>126515.00000000003</v>
          </cell>
          <cell r="BJ43">
            <v>283213.25</v>
          </cell>
          <cell r="BK43">
            <v>3988.9190140845071</v>
          </cell>
          <cell r="BL43">
            <v>3608.4545454545455</v>
          </cell>
          <cell r="BM43">
            <v>0.1054369575222225</v>
          </cell>
          <cell r="BN43">
            <v>0</v>
          </cell>
          <cell r="BO43">
            <v>0</v>
          </cell>
          <cell r="BP43">
            <v>463663.78</v>
          </cell>
          <cell r="BQ43">
            <v>6472.0176056338032</v>
          </cell>
          <cell r="BR43" t="str">
            <v>Y</v>
          </cell>
          <cell r="BS43">
            <v>6530.4757746478881</v>
          </cell>
          <cell r="BT43">
            <v>2.9628806481226233E-2</v>
          </cell>
          <cell r="BU43">
            <v>-2579.0232237922428</v>
          </cell>
          <cell r="BV43">
            <v>461084.75677620777</v>
          </cell>
          <cell r="BW43">
            <v>0</v>
          </cell>
          <cell r="BX43">
            <v>461084.75677620777</v>
          </cell>
          <cell r="BY43">
            <v>4150.53</v>
          </cell>
          <cell r="BZ43">
            <v>456934.22677620774</v>
          </cell>
        </row>
        <row r="44">
          <cell r="C44">
            <v>9252153</v>
          </cell>
          <cell r="D44" t="str">
            <v>Fulstow Community Primary School</v>
          </cell>
          <cell r="E44">
            <v>36</v>
          </cell>
          <cell r="F44">
            <v>36</v>
          </cell>
          <cell r="G44">
            <v>0</v>
          </cell>
          <cell r="H44">
            <v>115812</v>
          </cell>
          <cell r="I44">
            <v>0</v>
          </cell>
          <cell r="J44">
            <v>0</v>
          </cell>
          <cell r="K44">
            <v>4230</v>
          </cell>
          <cell r="L44">
            <v>0</v>
          </cell>
          <cell r="M44">
            <v>5900.0000000000055</v>
          </cell>
          <cell r="N44">
            <v>0</v>
          </cell>
          <cell r="O44">
            <v>220.0000000000002</v>
          </cell>
          <cell r="P44">
            <v>270.00000000000023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9763.2000000000007</v>
          </cell>
          <cell r="AE44">
            <v>0</v>
          </cell>
          <cell r="AF44">
            <v>2627.0000000000041</v>
          </cell>
          <cell r="AG44">
            <v>0</v>
          </cell>
          <cell r="AH44">
            <v>121300</v>
          </cell>
          <cell r="AI44">
            <v>55000</v>
          </cell>
          <cell r="AJ44">
            <v>0</v>
          </cell>
          <cell r="AK44">
            <v>0</v>
          </cell>
          <cell r="AL44">
            <v>3942.1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115812</v>
          </cell>
          <cell r="AV44">
            <v>23010.200000000008</v>
          </cell>
          <cell r="AW44">
            <v>180242.1</v>
          </cell>
          <cell r="AX44">
            <v>25316.494879999998</v>
          </cell>
          <cell r="AY44">
            <v>319064.30000000005</v>
          </cell>
          <cell r="AZ44">
            <v>315122.20000000007</v>
          </cell>
          <cell r="BA44">
            <v>4265</v>
          </cell>
          <cell r="BB44">
            <v>153540</v>
          </cell>
          <cell r="BC44">
            <v>0</v>
          </cell>
          <cell r="BD44">
            <v>0</v>
          </cell>
          <cell r="BE44">
            <v>319064.30000000005</v>
          </cell>
          <cell r="BF44">
            <v>319064.30000000005</v>
          </cell>
          <cell r="BG44">
            <v>0</v>
          </cell>
          <cell r="BH44">
            <v>157482.1</v>
          </cell>
          <cell r="BI44">
            <v>-22759.999999999993</v>
          </cell>
          <cell r="BJ44">
            <v>138822.20000000004</v>
          </cell>
          <cell r="BK44">
            <v>3856.1722222222234</v>
          </cell>
          <cell r="BL44">
            <v>3275.4126545454546</v>
          </cell>
          <cell r="BM44">
            <v>0.17730882454484612</v>
          </cell>
          <cell r="BN44">
            <v>0</v>
          </cell>
          <cell r="BO44">
            <v>0</v>
          </cell>
          <cell r="BP44">
            <v>319064.30000000005</v>
          </cell>
          <cell r="BQ44">
            <v>8753.394444444446</v>
          </cell>
          <cell r="BR44" t="str">
            <v>Y</v>
          </cell>
          <cell r="BS44">
            <v>8862.8972222222237</v>
          </cell>
          <cell r="BT44">
            <v>1.4375473996785848E-2</v>
          </cell>
          <cell r="BU44">
            <v>-1307.6737472749401</v>
          </cell>
          <cell r="BV44">
            <v>317756.62625272508</v>
          </cell>
          <cell r="BW44">
            <v>0</v>
          </cell>
          <cell r="BX44">
            <v>317756.62625272508</v>
          </cell>
          <cell r="BY44">
            <v>3942.1</v>
          </cell>
          <cell r="BZ44">
            <v>313814.5262527251</v>
          </cell>
        </row>
        <row r="45">
          <cell r="C45">
            <v>9252158</v>
          </cell>
          <cell r="D45" t="str">
            <v>Grainthorpe Junior School</v>
          </cell>
          <cell r="E45">
            <v>33</v>
          </cell>
          <cell r="F45">
            <v>33</v>
          </cell>
          <cell r="G45">
            <v>0</v>
          </cell>
          <cell r="H45">
            <v>106161</v>
          </cell>
          <cell r="I45">
            <v>0</v>
          </cell>
          <cell r="J45">
            <v>0</v>
          </cell>
          <cell r="K45">
            <v>4230.0000000000045</v>
          </cell>
          <cell r="L45">
            <v>0</v>
          </cell>
          <cell r="M45">
            <v>5899.9999999999991</v>
          </cell>
          <cell r="N45">
            <v>0</v>
          </cell>
          <cell r="O45">
            <v>219.99999999999997</v>
          </cell>
          <cell r="P45">
            <v>539.99999999999989</v>
          </cell>
          <cell r="Q45">
            <v>0</v>
          </cell>
          <cell r="R45">
            <v>459.99999999999994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564.99999999999989</v>
          </cell>
          <cell r="AB45">
            <v>0</v>
          </cell>
          <cell r="AC45">
            <v>0</v>
          </cell>
          <cell r="AD45">
            <v>8727.4468085106382</v>
          </cell>
          <cell r="AE45">
            <v>0</v>
          </cell>
          <cell r="AF45">
            <v>943.49999999999977</v>
          </cell>
          <cell r="AG45">
            <v>0</v>
          </cell>
          <cell r="AH45">
            <v>121300</v>
          </cell>
          <cell r="AI45">
            <v>55000</v>
          </cell>
          <cell r="AJ45">
            <v>0</v>
          </cell>
          <cell r="AK45">
            <v>0</v>
          </cell>
          <cell r="AL45">
            <v>3842.3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106161</v>
          </cell>
          <cell r="AV45">
            <v>21585.946808510642</v>
          </cell>
          <cell r="AW45">
            <v>180142.3</v>
          </cell>
          <cell r="AX45">
            <v>24547.283285957445</v>
          </cell>
          <cell r="AY45">
            <v>307889.24680851062</v>
          </cell>
          <cell r="AZ45">
            <v>304046.94680851063</v>
          </cell>
          <cell r="BA45">
            <v>4265</v>
          </cell>
          <cell r="BB45">
            <v>140745</v>
          </cell>
          <cell r="BC45">
            <v>0</v>
          </cell>
          <cell r="BD45">
            <v>0</v>
          </cell>
          <cell r="BE45">
            <v>307889.24680851062</v>
          </cell>
          <cell r="BF45">
            <v>307889.24680851062</v>
          </cell>
          <cell r="BG45">
            <v>0</v>
          </cell>
          <cell r="BH45">
            <v>144587.29999999999</v>
          </cell>
          <cell r="BI45">
            <v>-35555.000000000015</v>
          </cell>
          <cell r="BJ45">
            <v>127746.94680851062</v>
          </cell>
          <cell r="BK45">
            <v>3871.1196002578977</v>
          </cell>
          <cell r="BL45">
            <v>3348.6923075</v>
          </cell>
          <cell r="BM45">
            <v>0.15600934477850581</v>
          </cell>
          <cell r="BN45">
            <v>0</v>
          </cell>
          <cell r="BO45">
            <v>0</v>
          </cell>
          <cell r="BP45">
            <v>307889.24680851062</v>
          </cell>
          <cell r="BQ45">
            <v>9213.5438426821402</v>
          </cell>
          <cell r="BR45" t="str">
            <v>Y</v>
          </cell>
          <cell r="BS45">
            <v>9329.9771760154727</v>
          </cell>
          <cell r="BT45">
            <v>0.18819158900217836</v>
          </cell>
          <cell r="BU45">
            <v>-1198.7009350020282</v>
          </cell>
          <cell r="BV45">
            <v>306690.54587350861</v>
          </cell>
          <cell r="BW45">
            <v>0</v>
          </cell>
          <cell r="BX45">
            <v>306690.54587350861</v>
          </cell>
          <cell r="BY45">
            <v>3842.3</v>
          </cell>
          <cell r="BZ45">
            <v>302848.24587350863</v>
          </cell>
        </row>
        <row r="46">
          <cell r="C46">
            <v>9252159</v>
          </cell>
          <cell r="D46" t="str">
            <v>Great Steeping Primary School</v>
          </cell>
          <cell r="E46">
            <v>98</v>
          </cell>
          <cell r="F46">
            <v>98</v>
          </cell>
          <cell r="G46">
            <v>0</v>
          </cell>
          <cell r="H46">
            <v>315266</v>
          </cell>
          <cell r="I46">
            <v>0</v>
          </cell>
          <cell r="J46">
            <v>0</v>
          </cell>
          <cell r="K46">
            <v>9869.9999999999873</v>
          </cell>
          <cell r="L46">
            <v>0</v>
          </cell>
          <cell r="M46">
            <v>12979.999999999982</v>
          </cell>
          <cell r="N46">
            <v>0</v>
          </cell>
          <cell r="O46">
            <v>12760.000000000009</v>
          </cell>
          <cell r="P46">
            <v>1889.9999999999991</v>
          </cell>
          <cell r="Q46">
            <v>1679.9999999999982</v>
          </cell>
          <cell r="R46">
            <v>1380.0000000000009</v>
          </cell>
          <cell r="S46">
            <v>490.00000000000188</v>
          </cell>
          <cell r="T46">
            <v>3840.0000000000023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20242.795698924732</v>
          </cell>
          <cell r="AE46">
            <v>0</v>
          </cell>
          <cell r="AF46">
            <v>1035.9999999999973</v>
          </cell>
          <cell r="AG46">
            <v>0</v>
          </cell>
          <cell r="AH46">
            <v>121300</v>
          </cell>
          <cell r="AI46">
            <v>38037.383177570082</v>
          </cell>
          <cell r="AJ46">
            <v>0</v>
          </cell>
          <cell r="AK46">
            <v>0</v>
          </cell>
          <cell r="AL46">
            <v>12225.5</v>
          </cell>
          <cell r="AM46">
            <v>0</v>
          </cell>
          <cell r="AN46">
            <v>0</v>
          </cell>
          <cell r="AO46">
            <v>0</v>
          </cell>
          <cell r="AP46">
            <v>8000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315266</v>
          </cell>
          <cell r="AV46">
            <v>66168.795698924703</v>
          </cell>
          <cell r="AW46">
            <v>179562.88317757007</v>
          </cell>
          <cell r="AX46">
            <v>57814.029249032254</v>
          </cell>
          <cell r="AY46">
            <v>560997.67887649476</v>
          </cell>
          <cell r="AZ46">
            <v>540772.17887649476</v>
          </cell>
          <cell r="BA46">
            <v>4265</v>
          </cell>
          <cell r="BB46">
            <v>417970</v>
          </cell>
          <cell r="BC46">
            <v>0</v>
          </cell>
          <cell r="BD46">
            <v>0</v>
          </cell>
          <cell r="BE46">
            <v>560997.67887649476</v>
          </cell>
          <cell r="BF46">
            <v>560997.67887649476</v>
          </cell>
          <cell r="BG46">
            <v>0</v>
          </cell>
          <cell r="BH46">
            <v>438195.5</v>
          </cell>
          <cell r="BI46">
            <v>258632.61682242993</v>
          </cell>
          <cell r="BJ46">
            <v>381434.79569892469</v>
          </cell>
          <cell r="BK46">
            <v>3892.1917928461703</v>
          </cell>
          <cell r="BL46">
            <v>3670.9216314836449</v>
          </cell>
          <cell r="BM46">
            <v>6.027646013055761E-2</v>
          </cell>
          <cell r="BN46">
            <v>0</v>
          </cell>
          <cell r="BO46">
            <v>0</v>
          </cell>
          <cell r="BP46">
            <v>560997.67887649476</v>
          </cell>
          <cell r="BQ46">
            <v>5518.0834579234161</v>
          </cell>
          <cell r="BR46" t="str">
            <v>Y</v>
          </cell>
          <cell r="BS46">
            <v>5724.4661109846402</v>
          </cell>
          <cell r="BT46">
            <v>3.4403109667733967E-2</v>
          </cell>
          <cell r="BU46">
            <v>-3559.7785342484476</v>
          </cell>
          <cell r="BV46">
            <v>557437.90034224628</v>
          </cell>
          <cell r="BW46">
            <v>0</v>
          </cell>
          <cell r="BX46">
            <v>557437.90034224628</v>
          </cell>
          <cell r="BY46">
            <v>12225.5</v>
          </cell>
          <cell r="BZ46">
            <v>545212.40034224628</v>
          </cell>
        </row>
        <row r="47">
          <cell r="C47">
            <v>9252162</v>
          </cell>
          <cell r="D47" t="str">
            <v>Holton Le Clay Infant School</v>
          </cell>
          <cell r="E47">
            <v>85</v>
          </cell>
          <cell r="F47">
            <v>85</v>
          </cell>
          <cell r="G47">
            <v>0</v>
          </cell>
          <cell r="H47">
            <v>273445</v>
          </cell>
          <cell r="I47">
            <v>0</v>
          </cell>
          <cell r="J47">
            <v>0</v>
          </cell>
          <cell r="K47">
            <v>8930.0000000000055</v>
          </cell>
          <cell r="L47">
            <v>0</v>
          </cell>
          <cell r="M47">
            <v>11210.000000000005</v>
          </cell>
          <cell r="N47">
            <v>0</v>
          </cell>
          <cell r="O47">
            <v>440.00000000000028</v>
          </cell>
          <cell r="P47">
            <v>0</v>
          </cell>
          <cell r="Q47">
            <v>0</v>
          </cell>
          <cell r="R47">
            <v>459.99999999999835</v>
          </cell>
          <cell r="S47">
            <v>0</v>
          </cell>
          <cell r="T47">
            <v>639.99999999999773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889.35185185185094</v>
          </cell>
          <cell r="AB47">
            <v>0</v>
          </cell>
          <cell r="AC47">
            <v>0</v>
          </cell>
          <cell r="AD47">
            <v>28654.414838035525</v>
          </cell>
          <cell r="AE47">
            <v>0</v>
          </cell>
          <cell r="AF47">
            <v>0</v>
          </cell>
          <cell r="AG47">
            <v>0</v>
          </cell>
          <cell r="AH47">
            <v>121300</v>
          </cell>
          <cell r="AI47">
            <v>0</v>
          </cell>
          <cell r="AJ47">
            <v>0</v>
          </cell>
          <cell r="AK47">
            <v>0</v>
          </cell>
          <cell r="AL47">
            <v>13348.25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273445</v>
          </cell>
          <cell r="AV47">
            <v>51223.766689887387</v>
          </cell>
          <cell r="AW47">
            <v>134648.25</v>
          </cell>
          <cell r="AX47">
            <v>48698.690536363632</v>
          </cell>
          <cell r="AY47">
            <v>459317.01668988739</v>
          </cell>
          <cell r="AZ47">
            <v>445968.76668988739</v>
          </cell>
          <cell r="BA47">
            <v>4265</v>
          </cell>
          <cell r="BB47">
            <v>362525</v>
          </cell>
          <cell r="BC47">
            <v>0</v>
          </cell>
          <cell r="BD47">
            <v>0</v>
          </cell>
          <cell r="BE47">
            <v>459317.01668988739</v>
          </cell>
          <cell r="BF47">
            <v>459317.01668988739</v>
          </cell>
          <cell r="BG47">
            <v>0</v>
          </cell>
          <cell r="BH47">
            <v>375873.25</v>
          </cell>
          <cell r="BI47">
            <v>241225</v>
          </cell>
          <cell r="BJ47">
            <v>324668.76668988739</v>
          </cell>
          <cell r="BK47">
            <v>3819.6325492927926</v>
          </cell>
          <cell r="BL47">
            <v>3585.0159600000002</v>
          </cell>
          <cell r="BM47">
            <v>6.5443666614190599E-2</v>
          </cell>
          <cell r="BN47">
            <v>0</v>
          </cell>
          <cell r="BO47">
            <v>0</v>
          </cell>
          <cell r="BP47">
            <v>459317.01668988739</v>
          </cell>
          <cell r="BQ47">
            <v>5246.6913728222044</v>
          </cell>
          <cell r="BR47" t="str">
            <v>Y</v>
          </cell>
          <cell r="BS47">
            <v>5403.7296081163222</v>
          </cell>
          <cell r="BT47">
            <v>4.5388171711167269E-2</v>
          </cell>
          <cell r="BU47">
            <v>-3087.5630143991639</v>
          </cell>
          <cell r="BV47">
            <v>456229.45367548824</v>
          </cell>
          <cell r="BW47">
            <v>0</v>
          </cell>
          <cell r="BX47">
            <v>456229.45367548824</v>
          </cell>
          <cell r="BY47">
            <v>13348.25</v>
          </cell>
          <cell r="BZ47">
            <v>442881.20367548824</v>
          </cell>
        </row>
        <row r="48">
          <cell r="C48">
            <v>9252166</v>
          </cell>
          <cell r="D48" t="str">
            <v>Ingham Primary School</v>
          </cell>
          <cell r="E48">
            <v>91</v>
          </cell>
          <cell r="F48">
            <v>91</v>
          </cell>
          <cell r="G48">
            <v>0</v>
          </cell>
          <cell r="H48">
            <v>292747</v>
          </cell>
          <cell r="I48">
            <v>0</v>
          </cell>
          <cell r="J48">
            <v>0</v>
          </cell>
          <cell r="K48">
            <v>5640.0000000000055</v>
          </cell>
          <cell r="L48">
            <v>0</v>
          </cell>
          <cell r="M48">
            <v>7670.0000000000073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460.00000000000051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24038.18181818182</v>
          </cell>
          <cell r="AE48">
            <v>0</v>
          </cell>
          <cell r="AF48">
            <v>0</v>
          </cell>
          <cell r="AG48">
            <v>0</v>
          </cell>
          <cell r="AH48">
            <v>121300</v>
          </cell>
          <cell r="AI48">
            <v>43177.570093457936</v>
          </cell>
          <cell r="AJ48">
            <v>0</v>
          </cell>
          <cell r="AK48">
            <v>0</v>
          </cell>
          <cell r="AL48">
            <v>10104.75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292747</v>
          </cell>
          <cell r="AV48">
            <v>37808.181818181831</v>
          </cell>
          <cell r="AW48">
            <v>174582.32009345794</v>
          </cell>
          <cell r="AX48">
            <v>44736.193767272722</v>
          </cell>
          <cell r="AY48">
            <v>505137.50191163976</v>
          </cell>
          <cell r="AZ48">
            <v>495032.75191163976</v>
          </cell>
          <cell r="BA48">
            <v>4265</v>
          </cell>
          <cell r="BB48">
            <v>388115</v>
          </cell>
          <cell r="BC48">
            <v>0</v>
          </cell>
          <cell r="BD48">
            <v>0</v>
          </cell>
          <cell r="BE48">
            <v>505137.50191163976</v>
          </cell>
          <cell r="BF48">
            <v>505137.50191163976</v>
          </cell>
          <cell r="BG48">
            <v>0</v>
          </cell>
          <cell r="BH48">
            <v>398219.75</v>
          </cell>
          <cell r="BI48">
            <v>223637.42990654206</v>
          </cell>
          <cell r="BJ48">
            <v>330555.18181818182</v>
          </cell>
          <cell r="BK48">
            <v>3632.4745254745253</v>
          </cell>
          <cell r="BL48">
            <v>3425.2352023470685</v>
          </cell>
          <cell r="BM48">
            <v>6.0503676648380397E-2</v>
          </cell>
          <cell r="BN48">
            <v>0</v>
          </cell>
          <cell r="BO48">
            <v>0</v>
          </cell>
          <cell r="BP48">
            <v>505137.50191163976</v>
          </cell>
          <cell r="BQ48">
            <v>5439.9203506773601</v>
          </cell>
          <cell r="BR48" t="str">
            <v>Y</v>
          </cell>
          <cell r="BS48">
            <v>5550.9615594685683</v>
          </cell>
          <cell r="BT48">
            <v>2.6221681089963589E-2</v>
          </cell>
          <cell r="BU48">
            <v>-3305.5086389449871</v>
          </cell>
          <cell r="BV48">
            <v>501831.99327269476</v>
          </cell>
          <cell r="BW48">
            <v>0</v>
          </cell>
          <cell r="BX48">
            <v>501831.99327269476</v>
          </cell>
          <cell r="BY48">
            <v>10104.75</v>
          </cell>
          <cell r="BZ48">
            <v>491727.24327269476</v>
          </cell>
        </row>
        <row r="49">
          <cell r="C49">
            <v>9252169</v>
          </cell>
          <cell r="D49" t="str">
            <v>Legsby Primary School</v>
          </cell>
          <cell r="E49">
            <v>47</v>
          </cell>
          <cell r="F49">
            <v>47</v>
          </cell>
          <cell r="G49">
            <v>0</v>
          </cell>
          <cell r="H49">
            <v>151199</v>
          </cell>
          <cell r="I49">
            <v>0</v>
          </cell>
          <cell r="J49">
            <v>0</v>
          </cell>
          <cell r="K49">
            <v>7050.0000000000055</v>
          </cell>
          <cell r="L49">
            <v>0</v>
          </cell>
          <cell r="M49">
            <v>9440.0000000000109</v>
          </cell>
          <cell r="N49">
            <v>0</v>
          </cell>
          <cell r="O49">
            <v>0</v>
          </cell>
          <cell r="P49">
            <v>5940.0000000000036</v>
          </cell>
          <cell r="Q49">
            <v>0</v>
          </cell>
          <cell r="R49">
            <v>920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617.55813953488439</v>
          </cell>
          <cell r="AB49">
            <v>0</v>
          </cell>
          <cell r="AC49">
            <v>0</v>
          </cell>
          <cell r="AD49">
            <v>24025.952380952382</v>
          </cell>
          <cell r="AE49">
            <v>0</v>
          </cell>
          <cell r="AF49">
            <v>2941.4999999999959</v>
          </cell>
          <cell r="AG49">
            <v>0</v>
          </cell>
          <cell r="AH49">
            <v>121300</v>
          </cell>
          <cell r="AI49">
            <v>55000</v>
          </cell>
          <cell r="AJ49">
            <v>0</v>
          </cell>
          <cell r="AK49">
            <v>0</v>
          </cell>
          <cell r="AL49">
            <v>3542.9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151199</v>
          </cell>
          <cell r="AV49">
            <v>50935.010520487274</v>
          </cell>
          <cell r="AW49">
            <v>179842.9</v>
          </cell>
          <cell r="AX49">
            <v>41992.932322857145</v>
          </cell>
          <cell r="AY49">
            <v>381976.91052048723</v>
          </cell>
          <cell r="AZ49">
            <v>378434.01052048721</v>
          </cell>
          <cell r="BA49">
            <v>4265</v>
          </cell>
          <cell r="BB49">
            <v>200455</v>
          </cell>
          <cell r="BC49">
            <v>0</v>
          </cell>
          <cell r="BD49">
            <v>0</v>
          </cell>
          <cell r="BE49">
            <v>381976.91052048723</v>
          </cell>
          <cell r="BF49">
            <v>381976.91052048723</v>
          </cell>
          <cell r="BG49">
            <v>0</v>
          </cell>
          <cell r="BH49">
            <v>203997.9</v>
          </cell>
          <cell r="BI49">
            <v>24154.999999999993</v>
          </cell>
          <cell r="BJ49">
            <v>202134.01052048724</v>
          </cell>
          <cell r="BK49">
            <v>4300.723628095473</v>
          </cell>
          <cell r="BL49">
            <v>3856.3657830188672</v>
          </cell>
          <cell r="BM49">
            <v>0.11522709983406981</v>
          </cell>
          <cell r="BN49">
            <v>0</v>
          </cell>
          <cell r="BO49">
            <v>0</v>
          </cell>
          <cell r="BP49">
            <v>381976.91052048723</v>
          </cell>
          <cell r="BQ49">
            <v>8051.7874578827068</v>
          </cell>
          <cell r="BR49" t="str">
            <v>Y</v>
          </cell>
          <cell r="BS49">
            <v>8127.1683089465369</v>
          </cell>
          <cell r="BT49">
            <v>0.12104624624422078</v>
          </cell>
          <cell r="BU49">
            <v>-1707.2407256089496</v>
          </cell>
          <cell r="BV49">
            <v>380269.66979487828</v>
          </cell>
          <cell r="BW49">
            <v>0</v>
          </cell>
          <cell r="BX49">
            <v>380269.66979487828</v>
          </cell>
          <cell r="BY49">
            <v>3542.9</v>
          </cell>
          <cell r="BZ49">
            <v>376726.76979487826</v>
          </cell>
        </row>
        <row r="50">
          <cell r="C50">
            <v>9252174</v>
          </cell>
          <cell r="D50" t="str">
            <v>Marshchapel Infant School</v>
          </cell>
          <cell r="E50">
            <v>22</v>
          </cell>
          <cell r="F50">
            <v>22</v>
          </cell>
          <cell r="G50">
            <v>0</v>
          </cell>
          <cell r="H50">
            <v>70774</v>
          </cell>
          <cell r="I50">
            <v>0</v>
          </cell>
          <cell r="J50">
            <v>0</v>
          </cell>
          <cell r="K50">
            <v>3289.9999999999982</v>
          </cell>
          <cell r="L50">
            <v>0</v>
          </cell>
          <cell r="M50">
            <v>4129.9999999999982</v>
          </cell>
          <cell r="N50">
            <v>0</v>
          </cell>
          <cell r="O50">
            <v>220.0000000000002</v>
          </cell>
          <cell r="P50">
            <v>809.99999999999784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7416.4367816091954</v>
          </cell>
          <cell r="AE50">
            <v>0</v>
          </cell>
          <cell r="AF50">
            <v>0</v>
          </cell>
          <cell r="AG50">
            <v>0</v>
          </cell>
          <cell r="AH50">
            <v>121300</v>
          </cell>
          <cell r="AI50">
            <v>55000</v>
          </cell>
          <cell r="AJ50">
            <v>0</v>
          </cell>
          <cell r="AK50">
            <v>0</v>
          </cell>
          <cell r="AL50">
            <v>4990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70774</v>
          </cell>
          <cell r="AV50">
            <v>15866.436781609191</v>
          </cell>
          <cell r="AW50">
            <v>181290</v>
          </cell>
          <cell r="AX50">
            <v>21321.700679999994</v>
          </cell>
          <cell r="AY50">
            <v>267930.4367816092</v>
          </cell>
          <cell r="AZ50">
            <v>262940.4367816092</v>
          </cell>
          <cell r="BA50">
            <v>4265</v>
          </cell>
          <cell r="BB50">
            <v>93830</v>
          </cell>
          <cell r="BC50">
            <v>0</v>
          </cell>
          <cell r="BD50">
            <v>0</v>
          </cell>
          <cell r="BE50">
            <v>267930.4367816092</v>
          </cell>
          <cell r="BF50">
            <v>267930.4367816092</v>
          </cell>
          <cell r="BG50">
            <v>0</v>
          </cell>
          <cell r="BH50">
            <v>98820</v>
          </cell>
          <cell r="BI50">
            <v>-82470</v>
          </cell>
          <cell r="BJ50">
            <v>86640.436781609198</v>
          </cell>
          <cell r="BK50">
            <v>3938.2016718913274</v>
          </cell>
          <cell r="BL50">
            <v>3173.816014285715</v>
          </cell>
          <cell r="BM50">
            <v>0.24084120004594581</v>
          </cell>
          <cell r="BN50">
            <v>0</v>
          </cell>
          <cell r="BO50">
            <v>0</v>
          </cell>
          <cell r="BP50">
            <v>267930.4367816092</v>
          </cell>
          <cell r="BQ50">
            <v>11951.838035527691</v>
          </cell>
          <cell r="BR50" t="str">
            <v>Y</v>
          </cell>
          <cell r="BS50">
            <v>12178.656217345873</v>
          </cell>
          <cell r="BT50">
            <v>3.150617072667683E-2</v>
          </cell>
          <cell r="BU50">
            <v>-799.13395666801887</v>
          </cell>
          <cell r="BV50">
            <v>267131.30282494117</v>
          </cell>
          <cell r="BW50">
            <v>0</v>
          </cell>
          <cell r="BX50">
            <v>267131.30282494117</v>
          </cell>
          <cell r="BY50">
            <v>4990</v>
          </cell>
          <cell r="BZ50">
            <v>262141.30282494117</v>
          </cell>
        </row>
        <row r="51">
          <cell r="C51">
            <v>9252176</v>
          </cell>
          <cell r="D51" t="str">
            <v>The Middle Rasen Primary School</v>
          </cell>
          <cell r="E51">
            <v>122</v>
          </cell>
          <cell r="F51">
            <v>122</v>
          </cell>
          <cell r="G51">
            <v>0</v>
          </cell>
          <cell r="H51">
            <v>392474</v>
          </cell>
          <cell r="I51">
            <v>0</v>
          </cell>
          <cell r="J51">
            <v>0</v>
          </cell>
          <cell r="K51">
            <v>8459.99999999998</v>
          </cell>
          <cell r="L51">
            <v>0</v>
          </cell>
          <cell r="M51">
            <v>11210.000000000015</v>
          </cell>
          <cell r="N51">
            <v>0</v>
          </cell>
          <cell r="O51">
            <v>0</v>
          </cell>
          <cell r="P51">
            <v>6480.0000000000055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1969.4285714285732</v>
          </cell>
          <cell r="AB51">
            <v>0</v>
          </cell>
          <cell r="AC51">
            <v>0</v>
          </cell>
          <cell r="AD51">
            <v>42313.465346534656</v>
          </cell>
          <cell r="AE51">
            <v>0</v>
          </cell>
          <cell r="AF51">
            <v>3403.9999999999991</v>
          </cell>
          <cell r="AG51">
            <v>0</v>
          </cell>
          <cell r="AH51">
            <v>121300</v>
          </cell>
          <cell r="AI51">
            <v>0</v>
          </cell>
          <cell r="AJ51">
            <v>0</v>
          </cell>
          <cell r="AK51">
            <v>0</v>
          </cell>
          <cell r="AL51">
            <v>14970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392474</v>
          </cell>
          <cell r="AV51">
            <v>73836.893917963229</v>
          </cell>
          <cell r="AW51">
            <v>136270</v>
          </cell>
          <cell r="AX51">
            <v>67263.860709702974</v>
          </cell>
          <cell r="AY51">
            <v>602580.89391796326</v>
          </cell>
          <cell r="AZ51">
            <v>587610.89391796326</v>
          </cell>
          <cell r="BA51">
            <v>4265</v>
          </cell>
          <cell r="BB51">
            <v>520330</v>
          </cell>
          <cell r="BC51">
            <v>0</v>
          </cell>
          <cell r="BD51">
            <v>0</v>
          </cell>
          <cell r="BE51">
            <v>602580.89391796326</v>
          </cell>
          <cell r="BF51">
            <v>602580.89391796326</v>
          </cell>
          <cell r="BG51">
            <v>0</v>
          </cell>
          <cell r="BH51">
            <v>535300</v>
          </cell>
          <cell r="BI51">
            <v>399030</v>
          </cell>
          <cell r="BJ51">
            <v>466310.89391796326</v>
          </cell>
          <cell r="BK51">
            <v>3822.2204419505183</v>
          </cell>
          <cell r="BL51">
            <v>3636.9928136752137</v>
          </cell>
          <cell r="BM51">
            <v>5.0928785885647768E-2</v>
          </cell>
          <cell r="BN51">
            <v>0</v>
          </cell>
          <cell r="BO51">
            <v>0</v>
          </cell>
          <cell r="BP51">
            <v>602580.89391796326</v>
          </cell>
          <cell r="BQ51">
            <v>4816.4827370324856</v>
          </cell>
          <cell r="BR51" t="str">
            <v>Y</v>
          </cell>
          <cell r="BS51">
            <v>4939.1876550652723</v>
          </cell>
          <cell r="BT51">
            <v>2.8634476954400245E-2</v>
          </cell>
          <cell r="BU51">
            <v>-4431.5610324317413</v>
          </cell>
          <cell r="BV51">
            <v>598149.33288553148</v>
          </cell>
          <cell r="BW51">
            <v>0</v>
          </cell>
          <cell r="BX51">
            <v>598149.33288553148</v>
          </cell>
          <cell r="BY51">
            <v>14970</v>
          </cell>
          <cell r="BZ51">
            <v>583179.33288553148</v>
          </cell>
        </row>
        <row r="52">
          <cell r="C52">
            <v>9252177</v>
          </cell>
          <cell r="D52" t="str">
            <v>Morton Trentside Primary School</v>
          </cell>
          <cell r="E52">
            <v>202</v>
          </cell>
          <cell r="F52">
            <v>202</v>
          </cell>
          <cell r="G52">
            <v>0</v>
          </cell>
          <cell r="H52">
            <v>649834</v>
          </cell>
          <cell r="I52">
            <v>0</v>
          </cell>
          <cell r="J52">
            <v>0</v>
          </cell>
          <cell r="K52">
            <v>26319.999999999978</v>
          </cell>
          <cell r="L52">
            <v>0</v>
          </cell>
          <cell r="M52">
            <v>33629.999999999978</v>
          </cell>
          <cell r="N52">
            <v>0</v>
          </cell>
          <cell r="O52">
            <v>14371.144278606947</v>
          </cell>
          <cell r="P52">
            <v>2442.0895522388073</v>
          </cell>
          <cell r="Q52">
            <v>0</v>
          </cell>
          <cell r="R52">
            <v>20802.985074626831</v>
          </cell>
          <cell r="S52">
            <v>22159.701492537275</v>
          </cell>
          <cell r="T52">
            <v>5788.6567164179132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798.11188811188777</v>
          </cell>
          <cell r="AB52">
            <v>0</v>
          </cell>
          <cell r="AC52">
            <v>0</v>
          </cell>
          <cell r="AD52">
            <v>35537.485029940122</v>
          </cell>
          <cell r="AE52">
            <v>0</v>
          </cell>
          <cell r="AF52">
            <v>3588.9999999999977</v>
          </cell>
          <cell r="AG52">
            <v>0</v>
          </cell>
          <cell r="AH52">
            <v>121300</v>
          </cell>
          <cell r="AI52">
            <v>0</v>
          </cell>
          <cell r="AJ52">
            <v>0</v>
          </cell>
          <cell r="AK52">
            <v>0</v>
          </cell>
          <cell r="AL52">
            <v>23453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649834</v>
          </cell>
          <cell r="AV52">
            <v>165439.17403247976</v>
          </cell>
          <cell r="AW52">
            <v>144753</v>
          </cell>
          <cell r="AX52">
            <v>117581.32502835993</v>
          </cell>
          <cell r="AY52">
            <v>960026.17403247976</v>
          </cell>
          <cell r="AZ52">
            <v>936573.17403247976</v>
          </cell>
          <cell r="BA52">
            <v>4265</v>
          </cell>
          <cell r="BB52">
            <v>861530</v>
          </cell>
          <cell r="BC52">
            <v>0</v>
          </cell>
          <cell r="BD52">
            <v>0</v>
          </cell>
          <cell r="BE52">
            <v>960026.17403247976</v>
          </cell>
          <cell r="BF52">
            <v>960026.17403247987</v>
          </cell>
          <cell r="BG52">
            <v>0</v>
          </cell>
          <cell r="BH52">
            <v>884983</v>
          </cell>
          <cell r="BI52">
            <v>740230</v>
          </cell>
          <cell r="BJ52">
            <v>815273.17403247976</v>
          </cell>
          <cell r="BK52">
            <v>4036.005812041979</v>
          </cell>
          <cell r="BL52">
            <v>3911.7632360975608</v>
          </cell>
          <cell r="BM52">
            <v>3.17612719496706E-2</v>
          </cell>
          <cell r="BN52">
            <v>0</v>
          </cell>
          <cell r="BO52">
            <v>0</v>
          </cell>
          <cell r="BP52">
            <v>960026.17403247976</v>
          </cell>
          <cell r="BQ52">
            <v>4636.5008615469296</v>
          </cell>
          <cell r="BR52" t="str">
            <v>Y</v>
          </cell>
          <cell r="BS52">
            <v>4752.6048219429695</v>
          </cell>
          <cell r="BT52">
            <v>2.9175622584491689E-2</v>
          </cell>
          <cell r="BU52">
            <v>-7337.5026930427193</v>
          </cell>
          <cell r="BV52">
            <v>952688.67133943702</v>
          </cell>
          <cell r="BW52">
            <v>0</v>
          </cell>
          <cell r="BX52">
            <v>952688.67133943702</v>
          </cell>
          <cell r="BY52">
            <v>23453</v>
          </cell>
          <cell r="BZ52">
            <v>929235.67133943702</v>
          </cell>
        </row>
        <row r="53">
          <cell r="C53">
            <v>9252178</v>
          </cell>
          <cell r="D53" t="str">
            <v>Nettleton Community Primary School</v>
          </cell>
          <cell r="E53">
            <v>78</v>
          </cell>
          <cell r="F53">
            <v>78</v>
          </cell>
          <cell r="G53">
            <v>0</v>
          </cell>
          <cell r="H53">
            <v>250926</v>
          </cell>
          <cell r="I53">
            <v>0</v>
          </cell>
          <cell r="J53">
            <v>0</v>
          </cell>
          <cell r="K53">
            <v>9869.9999999999909</v>
          </cell>
          <cell r="L53">
            <v>0</v>
          </cell>
          <cell r="M53">
            <v>12979.999999999998</v>
          </cell>
          <cell r="N53">
            <v>0</v>
          </cell>
          <cell r="O53">
            <v>219.99999999999963</v>
          </cell>
          <cell r="P53">
            <v>539.99999999999909</v>
          </cell>
          <cell r="Q53">
            <v>419.99999999999932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17815.531914893618</v>
          </cell>
          <cell r="AE53">
            <v>0</v>
          </cell>
          <cell r="AF53">
            <v>3071.0000000000318</v>
          </cell>
          <cell r="AG53">
            <v>0</v>
          </cell>
          <cell r="AH53">
            <v>121300</v>
          </cell>
          <cell r="AI53">
            <v>30052.469959946597</v>
          </cell>
          <cell r="AJ53">
            <v>0</v>
          </cell>
          <cell r="AK53">
            <v>0</v>
          </cell>
          <cell r="AL53">
            <v>4291.3999999999996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250926</v>
          </cell>
          <cell r="AV53">
            <v>44916.53191489364</v>
          </cell>
          <cell r="AW53">
            <v>155643.86995994658</v>
          </cell>
          <cell r="AX53">
            <v>40112.143660425529</v>
          </cell>
          <cell r="AY53">
            <v>451486.40187484026</v>
          </cell>
          <cell r="AZ53">
            <v>447195.00187484024</v>
          </cell>
          <cell r="BA53">
            <v>4265</v>
          </cell>
          <cell r="BB53">
            <v>332670</v>
          </cell>
          <cell r="BC53">
            <v>0</v>
          </cell>
          <cell r="BD53">
            <v>0</v>
          </cell>
          <cell r="BE53">
            <v>451486.40187484026</v>
          </cell>
          <cell r="BF53">
            <v>451486.40187484026</v>
          </cell>
          <cell r="BG53">
            <v>0</v>
          </cell>
          <cell r="BH53">
            <v>336961.4</v>
          </cell>
          <cell r="BI53">
            <v>181317.53004005345</v>
          </cell>
          <cell r="BJ53">
            <v>295842.53191489365</v>
          </cell>
          <cell r="BK53">
            <v>3792.8529732678676</v>
          </cell>
          <cell r="BL53">
            <v>3198.6442098673783</v>
          </cell>
          <cell r="BM53">
            <v>0.18576894597011973</v>
          </cell>
          <cell r="BN53">
            <v>0</v>
          </cell>
          <cell r="BO53">
            <v>0</v>
          </cell>
          <cell r="BP53">
            <v>451486.40187484026</v>
          </cell>
          <cell r="BQ53">
            <v>5733.2692548056439</v>
          </cell>
          <cell r="BR53" t="str">
            <v>Y</v>
          </cell>
          <cell r="BS53">
            <v>5788.2872035235932</v>
          </cell>
          <cell r="BT53">
            <v>9.7535372860406255E-2</v>
          </cell>
          <cell r="BU53">
            <v>-2833.2931190957033</v>
          </cell>
          <cell r="BV53">
            <v>448653.10875574453</v>
          </cell>
          <cell r="BW53">
            <v>0</v>
          </cell>
          <cell r="BX53">
            <v>448653.10875574453</v>
          </cell>
          <cell r="BY53">
            <v>4291.3999999999996</v>
          </cell>
          <cell r="BZ53">
            <v>444361.7087557445</v>
          </cell>
        </row>
        <row r="54">
          <cell r="C54">
            <v>9252179</v>
          </cell>
          <cell r="D54" t="str">
            <v>The New Leake Primary School</v>
          </cell>
          <cell r="E54">
            <v>47</v>
          </cell>
          <cell r="F54">
            <v>47</v>
          </cell>
          <cell r="G54">
            <v>0</v>
          </cell>
          <cell r="H54">
            <v>151199</v>
          </cell>
          <cell r="I54">
            <v>0</v>
          </cell>
          <cell r="J54">
            <v>0</v>
          </cell>
          <cell r="K54">
            <v>6109.9999999999991</v>
          </cell>
          <cell r="L54">
            <v>0</v>
          </cell>
          <cell r="M54">
            <v>9440.0000000000109</v>
          </cell>
          <cell r="N54">
            <v>0</v>
          </cell>
          <cell r="O54">
            <v>7480</v>
          </cell>
          <cell r="P54">
            <v>1349.9999999999968</v>
          </cell>
          <cell r="Q54">
            <v>0</v>
          </cell>
          <cell r="R54">
            <v>1379.9999999999991</v>
          </cell>
          <cell r="S54">
            <v>0</v>
          </cell>
          <cell r="T54">
            <v>1280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21496.904761904763</v>
          </cell>
          <cell r="AE54">
            <v>0</v>
          </cell>
          <cell r="AF54">
            <v>0</v>
          </cell>
          <cell r="AG54">
            <v>0</v>
          </cell>
          <cell r="AH54">
            <v>121300</v>
          </cell>
          <cell r="AI54">
            <v>55000</v>
          </cell>
          <cell r="AJ54">
            <v>0</v>
          </cell>
          <cell r="AK54">
            <v>0</v>
          </cell>
          <cell r="AL54">
            <v>4990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151199</v>
          </cell>
          <cell r="AV54">
            <v>48536.904761904771</v>
          </cell>
          <cell r="AW54">
            <v>181290</v>
          </cell>
          <cell r="AX54">
            <v>42901.058465714283</v>
          </cell>
          <cell r="AY54">
            <v>381025.90476190473</v>
          </cell>
          <cell r="AZ54">
            <v>376035.90476190473</v>
          </cell>
          <cell r="BA54">
            <v>4265</v>
          </cell>
          <cell r="BB54">
            <v>200455</v>
          </cell>
          <cell r="BC54">
            <v>0</v>
          </cell>
          <cell r="BD54">
            <v>0</v>
          </cell>
          <cell r="BE54">
            <v>381025.90476190473</v>
          </cell>
          <cell r="BF54">
            <v>381025.90476190473</v>
          </cell>
          <cell r="BG54">
            <v>0</v>
          </cell>
          <cell r="BH54">
            <v>205445</v>
          </cell>
          <cell r="BI54">
            <v>24155</v>
          </cell>
          <cell r="BJ54">
            <v>199735.90476190473</v>
          </cell>
          <cell r="BK54">
            <v>4249.7001013171221</v>
          </cell>
          <cell r="BL54">
            <v>3865.2288450980386</v>
          </cell>
          <cell r="BM54">
            <v>9.9469209101726963E-2</v>
          </cell>
          <cell r="BN54">
            <v>0</v>
          </cell>
          <cell r="BO54">
            <v>0</v>
          </cell>
          <cell r="BP54">
            <v>381025.90476190473</v>
          </cell>
          <cell r="BQ54">
            <v>8000.7639311043558</v>
          </cell>
          <cell r="BR54" t="str">
            <v>Y</v>
          </cell>
          <cell r="BS54">
            <v>8106.9341438703132</v>
          </cell>
          <cell r="BT54">
            <v>9.2588336913220104E-2</v>
          </cell>
          <cell r="BU54">
            <v>-1707.2407256089496</v>
          </cell>
          <cell r="BV54">
            <v>379318.66403629578</v>
          </cell>
          <cell r="BW54">
            <v>0</v>
          </cell>
          <cell r="BX54">
            <v>379318.66403629578</v>
          </cell>
          <cell r="BY54">
            <v>4990</v>
          </cell>
          <cell r="BZ54">
            <v>374328.66403629578</v>
          </cell>
        </row>
        <row r="55">
          <cell r="C55">
            <v>9252181</v>
          </cell>
          <cell r="D55" t="str">
            <v>Normanby Primary School</v>
          </cell>
          <cell r="E55">
            <v>62</v>
          </cell>
          <cell r="F55">
            <v>62</v>
          </cell>
          <cell r="G55">
            <v>0</v>
          </cell>
          <cell r="H55">
            <v>199454</v>
          </cell>
          <cell r="I55">
            <v>0</v>
          </cell>
          <cell r="J55">
            <v>0</v>
          </cell>
          <cell r="K55">
            <v>4230.00000000001</v>
          </cell>
          <cell r="L55">
            <v>0</v>
          </cell>
          <cell r="M55">
            <v>5310.0000000000127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3679.9999999999959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15922.727272727272</v>
          </cell>
          <cell r="AE55">
            <v>0</v>
          </cell>
          <cell r="AF55">
            <v>0</v>
          </cell>
          <cell r="AG55">
            <v>0</v>
          </cell>
          <cell r="AH55">
            <v>121300</v>
          </cell>
          <cell r="AI55">
            <v>55000</v>
          </cell>
          <cell r="AJ55">
            <v>0</v>
          </cell>
          <cell r="AK55">
            <v>0</v>
          </cell>
          <cell r="AL55">
            <v>7235.5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199454</v>
          </cell>
          <cell r="AV55">
            <v>29142.72727272729</v>
          </cell>
          <cell r="AW55">
            <v>183535.5</v>
          </cell>
          <cell r="AX55">
            <v>35728.199189090905</v>
          </cell>
          <cell r="AY55">
            <v>412132.22727272729</v>
          </cell>
          <cell r="AZ55">
            <v>404896.72727272729</v>
          </cell>
          <cell r="BA55">
            <v>4265</v>
          </cell>
          <cell r="BB55">
            <v>264430</v>
          </cell>
          <cell r="BC55">
            <v>0</v>
          </cell>
          <cell r="BD55">
            <v>0</v>
          </cell>
          <cell r="BE55">
            <v>412132.22727272729</v>
          </cell>
          <cell r="BF55">
            <v>412132.22727272729</v>
          </cell>
          <cell r="BG55">
            <v>0</v>
          </cell>
          <cell r="BH55">
            <v>271665.5</v>
          </cell>
          <cell r="BI55">
            <v>88130</v>
          </cell>
          <cell r="BJ55">
            <v>228596.72727272729</v>
          </cell>
          <cell r="BK55">
            <v>3687.0439882697951</v>
          </cell>
          <cell r="BL55">
            <v>3390.1021500000002</v>
          </cell>
          <cell r="BM55">
            <v>8.759082326466032E-2</v>
          </cell>
          <cell r="BN55">
            <v>0</v>
          </cell>
          <cell r="BO55">
            <v>0</v>
          </cell>
          <cell r="BP55">
            <v>412132.22727272729</v>
          </cell>
          <cell r="BQ55">
            <v>6530.5923753665693</v>
          </cell>
          <cell r="BR55" t="str">
            <v>Y</v>
          </cell>
          <cell r="BS55">
            <v>6647.2939882697947</v>
          </cell>
          <cell r="BT55">
            <v>4.6759901066241616E-2</v>
          </cell>
          <cell r="BU55">
            <v>-2252.104786973508</v>
          </cell>
          <cell r="BV55">
            <v>409880.12248575379</v>
          </cell>
          <cell r="BW55">
            <v>0</v>
          </cell>
          <cell r="BX55">
            <v>409880.12248575379</v>
          </cell>
          <cell r="BY55">
            <v>7235.5</v>
          </cell>
          <cell r="BZ55">
            <v>402644.62248575379</v>
          </cell>
        </row>
        <row r="56">
          <cell r="C56">
            <v>9252182</v>
          </cell>
          <cell r="D56" t="str">
            <v>Kelsey Primary School</v>
          </cell>
          <cell r="E56">
            <v>100</v>
          </cell>
          <cell r="F56">
            <v>100</v>
          </cell>
          <cell r="G56">
            <v>0</v>
          </cell>
          <cell r="H56">
            <v>321700</v>
          </cell>
          <cell r="I56">
            <v>0</v>
          </cell>
          <cell r="J56">
            <v>0</v>
          </cell>
          <cell r="K56">
            <v>12220</v>
          </cell>
          <cell r="L56">
            <v>0</v>
          </cell>
          <cell r="M56">
            <v>16520.000000000004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24965.116279069767</v>
          </cell>
          <cell r="AE56">
            <v>0</v>
          </cell>
          <cell r="AF56">
            <v>3700.0000000000009</v>
          </cell>
          <cell r="AG56">
            <v>0</v>
          </cell>
          <cell r="AH56">
            <v>121300</v>
          </cell>
          <cell r="AI56">
            <v>36568.758344459275</v>
          </cell>
          <cell r="AJ56">
            <v>0</v>
          </cell>
          <cell r="AK56">
            <v>0</v>
          </cell>
          <cell r="AL56">
            <v>12100.75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321700</v>
          </cell>
          <cell r="AV56">
            <v>57405.116279069771</v>
          </cell>
          <cell r="AW56">
            <v>169969.50834445929</v>
          </cell>
          <cell r="AX56">
            <v>48870.317441860461</v>
          </cell>
          <cell r="AY56">
            <v>549074.62462352915</v>
          </cell>
          <cell r="AZ56">
            <v>536973.87462352915</v>
          </cell>
          <cell r="BA56">
            <v>4265</v>
          </cell>
          <cell r="BB56">
            <v>426500</v>
          </cell>
          <cell r="BC56">
            <v>0</v>
          </cell>
          <cell r="BD56">
            <v>0</v>
          </cell>
          <cell r="BE56">
            <v>549074.62462352915</v>
          </cell>
          <cell r="BF56">
            <v>549074.62462352903</v>
          </cell>
          <cell r="BG56">
            <v>0</v>
          </cell>
          <cell r="BH56">
            <v>438600.75</v>
          </cell>
          <cell r="BI56">
            <v>268631.24165554071</v>
          </cell>
          <cell r="BJ56">
            <v>379105.11627906986</v>
          </cell>
          <cell r="BK56">
            <v>3791.0511627906985</v>
          </cell>
          <cell r="BL56">
            <v>3511.8839476494295</v>
          </cell>
          <cell r="BM56">
            <v>7.9492152731334115E-2</v>
          </cell>
          <cell r="BN56">
            <v>0</v>
          </cell>
          <cell r="BO56">
            <v>0</v>
          </cell>
          <cell r="BP56">
            <v>549074.62462352915</v>
          </cell>
          <cell r="BQ56">
            <v>5369.7387462352917</v>
          </cell>
          <cell r="BR56" t="str">
            <v>Y</v>
          </cell>
          <cell r="BS56">
            <v>5490.7462462352914</v>
          </cell>
          <cell r="BT56">
            <v>6.6950311233973547E-2</v>
          </cell>
          <cell r="BU56">
            <v>-3632.4270757637223</v>
          </cell>
          <cell r="BV56">
            <v>545442.19754776545</v>
          </cell>
          <cell r="BW56">
            <v>0</v>
          </cell>
          <cell r="BX56">
            <v>545442.19754776545</v>
          </cell>
          <cell r="BY56">
            <v>12100.75</v>
          </cell>
          <cell r="BZ56">
            <v>533341.44754776545</v>
          </cell>
        </row>
        <row r="57">
          <cell r="C57">
            <v>9252185</v>
          </cell>
          <cell r="D57" t="str">
            <v>Osgodby Primary School</v>
          </cell>
          <cell r="E57">
            <v>86</v>
          </cell>
          <cell r="F57">
            <v>86</v>
          </cell>
          <cell r="G57">
            <v>0</v>
          </cell>
          <cell r="H57">
            <v>276662</v>
          </cell>
          <cell r="I57">
            <v>0</v>
          </cell>
          <cell r="J57">
            <v>0</v>
          </cell>
          <cell r="K57">
            <v>5169.9999999999982</v>
          </cell>
          <cell r="L57">
            <v>0</v>
          </cell>
          <cell r="M57">
            <v>6489.9999999999982</v>
          </cell>
          <cell r="N57">
            <v>0</v>
          </cell>
          <cell r="O57">
            <v>440.00000000000051</v>
          </cell>
          <cell r="P57">
            <v>2430.0000000000077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1969.864864864863</v>
          </cell>
          <cell r="AB57">
            <v>0</v>
          </cell>
          <cell r="AC57">
            <v>0</v>
          </cell>
          <cell r="AD57">
            <v>29801.866666666665</v>
          </cell>
          <cell r="AE57">
            <v>0</v>
          </cell>
          <cell r="AF57">
            <v>0</v>
          </cell>
          <cell r="AG57">
            <v>0</v>
          </cell>
          <cell r="AH57">
            <v>121300</v>
          </cell>
          <cell r="AI57">
            <v>46849.132176234976</v>
          </cell>
          <cell r="AJ57">
            <v>0</v>
          </cell>
          <cell r="AK57">
            <v>0</v>
          </cell>
          <cell r="AL57">
            <v>5613.75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276662</v>
          </cell>
          <cell r="AV57">
            <v>46301.731531531535</v>
          </cell>
          <cell r="AW57">
            <v>173762.88217623497</v>
          </cell>
          <cell r="AX57">
            <v>49215.429279999997</v>
          </cell>
          <cell r="AY57">
            <v>496726.61370776652</v>
          </cell>
          <cell r="AZ57">
            <v>491112.86370776652</v>
          </cell>
          <cell r="BA57">
            <v>4265</v>
          </cell>
          <cell r="BB57">
            <v>366790</v>
          </cell>
          <cell r="BC57">
            <v>0</v>
          </cell>
          <cell r="BD57">
            <v>0</v>
          </cell>
          <cell r="BE57">
            <v>496726.61370776652</v>
          </cell>
          <cell r="BF57">
            <v>496726.61370776646</v>
          </cell>
          <cell r="BG57">
            <v>0</v>
          </cell>
          <cell r="BH57">
            <v>372403.75</v>
          </cell>
          <cell r="BI57">
            <v>198640.86782376503</v>
          </cell>
          <cell r="BJ57">
            <v>322963.73153153155</v>
          </cell>
          <cell r="BK57">
            <v>3755.3922271108318</v>
          </cell>
          <cell r="BL57">
            <v>3427.7790497295364</v>
          </cell>
          <cell r="BM57">
            <v>9.5575932003886074E-2</v>
          </cell>
          <cell r="BN57">
            <v>0</v>
          </cell>
          <cell r="BO57">
            <v>0</v>
          </cell>
          <cell r="BP57">
            <v>496726.61370776652</v>
          </cell>
          <cell r="BQ57">
            <v>5710.6146942763553</v>
          </cell>
          <cell r="BR57" t="str">
            <v>Y</v>
          </cell>
          <cell r="BS57">
            <v>5775.8908570670528</v>
          </cell>
          <cell r="BT57">
            <v>0.10667292527844108</v>
          </cell>
          <cell r="BU57">
            <v>-3123.8872851568012</v>
          </cell>
          <cell r="BV57">
            <v>493602.7264226097</v>
          </cell>
          <cell r="BW57">
            <v>0</v>
          </cell>
          <cell r="BX57">
            <v>493602.7264226097</v>
          </cell>
          <cell r="BY57">
            <v>5613.75</v>
          </cell>
          <cell r="BZ57">
            <v>487988.9764226097</v>
          </cell>
        </row>
        <row r="58">
          <cell r="C58">
            <v>9252187</v>
          </cell>
          <cell r="D58" t="str">
            <v>Pollyplatt Primary School</v>
          </cell>
          <cell r="E58">
            <v>102</v>
          </cell>
          <cell r="F58">
            <v>102</v>
          </cell>
          <cell r="G58">
            <v>0</v>
          </cell>
          <cell r="H58">
            <v>328134</v>
          </cell>
          <cell r="I58">
            <v>0</v>
          </cell>
          <cell r="J58">
            <v>0</v>
          </cell>
          <cell r="K58">
            <v>3760</v>
          </cell>
          <cell r="L58">
            <v>0</v>
          </cell>
          <cell r="M58">
            <v>5310.0000000000027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460</v>
          </cell>
          <cell r="S58">
            <v>980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654.88636363636579</v>
          </cell>
          <cell r="AB58">
            <v>0</v>
          </cell>
          <cell r="AC58">
            <v>0</v>
          </cell>
          <cell r="AD58">
            <v>42375.000000000007</v>
          </cell>
          <cell r="AE58">
            <v>0</v>
          </cell>
          <cell r="AF58">
            <v>814.00000000000477</v>
          </cell>
          <cell r="AG58">
            <v>0</v>
          </cell>
          <cell r="AH58">
            <v>121300</v>
          </cell>
          <cell r="AI58">
            <v>35100.13351134846</v>
          </cell>
          <cell r="AJ58">
            <v>0</v>
          </cell>
          <cell r="AK58">
            <v>0</v>
          </cell>
          <cell r="AL58">
            <v>16841.25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328134</v>
          </cell>
          <cell r="AV58">
            <v>54353.886363636382</v>
          </cell>
          <cell r="AW58">
            <v>173241.38351134845</v>
          </cell>
          <cell r="AX58">
            <v>59404.539380000002</v>
          </cell>
          <cell r="AY58">
            <v>555729.26987498486</v>
          </cell>
          <cell r="AZ58">
            <v>538888.01987498486</v>
          </cell>
          <cell r="BA58">
            <v>4265</v>
          </cell>
          <cell r="BB58">
            <v>435030</v>
          </cell>
          <cell r="BC58">
            <v>0</v>
          </cell>
          <cell r="BD58">
            <v>0</v>
          </cell>
          <cell r="BE58">
            <v>555729.26987498486</v>
          </cell>
          <cell r="BF58">
            <v>555729.26987498486</v>
          </cell>
          <cell r="BG58">
            <v>0</v>
          </cell>
          <cell r="BH58">
            <v>451871.25</v>
          </cell>
          <cell r="BI58">
            <v>278629.86648865155</v>
          </cell>
          <cell r="BJ58">
            <v>382487.88636363641</v>
          </cell>
          <cell r="BK58">
            <v>3749.8812388591805</v>
          </cell>
          <cell r="BL58">
            <v>3316.5377304847234</v>
          </cell>
          <cell r="BM58">
            <v>0.13066141367585843</v>
          </cell>
          <cell r="BN58">
            <v>0</v>
          </cell>
          <cell r="BO58">
            <v>0</v>
          </cell>
          <cell r="BP58">
            <v>555729.26987498486</v>
          </cell>
          <cell r="BQ58">
            <v>5283.215881127303</v>
          </cell>
          <cell r="BR58" t="str">
            <v>Y</v>
          </cell>
          <cell r="BS58">
            <v>5448.3261752449498</v>
          </cell>
          <cell r="BT58">
            <v>0.14743039172616812</v>
          </cell>
          <cell r="BU58">
            <v>-3705.0756172789966</v>
          </cell>
          <cell r="BV58">
            <v>552024.19425770582</v>
          </cell>
          <cell r="BW58">
            <v>0</v>
          </cell>
          <cell r="BX58">
            <v>552024.19425770582</v>
          </cell>
          <cell r="BY58">
            <v>16841.25</v>
          </cell>
          <cell r="BZ58">
            <v>535182.94425770582</v>
          </cell>
        </row>
        <row r="59">
          <cell r="C59">
            <v>9252188</v>
          </cell>
          <cell r="D59" t="str">
            <v>Scotter Primary School</v>
          </cell>
          <cell r="E59">
            <v>286</v>
          </cell>
          <cell r="F59">
            <v>286</v>
          </cell>
          <cell r="G59">
            <v>0</v>
          </cell>
          <cell r="H59">
            <v>920062</v>
          </cell>
          <cell r="I59">
            <v>0</v>
          </cell>
          <cell r="J59">
            <v>0</v>
          </cell>
          <cell r="K59">
            <v>21149.999999999956</v>
          </cell>
          <cell r="L59">
            <v>0</v>
          </cell>
          <cell r="M59">
            <v>26549.999999999945</v>
          </cell>
          <cell r="N59">
            <v>0</v>
          </cell>
          <cell r="O59">
            <v>220.0000000000002</v>
          </cell>
          <cell r="P59">
            <v>0</v>
          </cell>
          <cell r="Q59">
            <v>1260.0000000000014</v>
          </cell>
          <cell r="R59">
            <v>1380.0000000000014</v>
          </cell>
          <cell r="S59">
            <v>490.00000000000045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3271.0526315789493</v>
          </cell>
          <cell r="AB59">
            <v>0</v>
          </cell>
          <cell r="AC59">
            <v>0</v>
          </cell>
          <cell r="AD59">
            <v>92337.142857142855</v>
          </cell>
          <cell r="AE59">
            <v>0</v>
          </cell>
          <cell r="AF59">
            <v>0</v>
          </cell>
          <cell r="AG59">
            <v>0</v>
          </cell>
          <cell r="AH59">
            <v>121300</v>
          </cell>
          <cell r="AI59">
            <v>0</v>
          </cell>
          <cell r="AJ59">
            <v>0</v>
          </cell>
          <cell r="AK59">
            <v>0</v>
          </cell>
          <cell r="AL59">
            <v>21581.75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920062</v>
          </cell>
          <cell r="AV59">
            <v>146658.19548872171</v>
          </cell>
          <cell r="AW59">
            <v>142881.75</v>
          </cell>
          <cell r="AX59">
            <v>131337.77441142857</v>
          </cell>
          <cell r="AY59">
            <v>1209601.9454887216</v>
          </cell>
          <cell r="AZ59">
            <v>1188020.1954887216</v>
          </cell>
          <cell r="BA59">
            <v>4265</v>
          </cell>
          <cell r="BB59">
            <v>1219790</v>
          </cell>
          <cell r="BC59">
            <v>31769.804511278402</v>
          </cell>
          <cell r="BD59">
            <v>0</v>
          </cell>
          <cell r="BE59">
            <v>1241371.75</v>
          </cell>
          <cell r="BF59">
            <v>1241371.7500000002</v>
          </cell>
          <cell r="BG59">
            <v>0</v>
          </cell>
          <cell r="BH59">
            <v>1241371.75</v>
          </cell>
          <cell r="BI59">
            <v>1098490</v>
          </cell>
          <cell r="BJ59">
            <v>1098490</v>
          </cell>
          <cell r="BK59">
            <v>3840.8741258741261</v>
          </cell>
          <cell r="BL59">
            <v>3745.2329749103942</v>
          </cell>
          <cell r="BM59">
            <v>2.5536769435823985E-2</v>
          </cell>
          <cell r="BN59">
            <v>0</v>
          </cell>
          <cell r="BO59">
            <v>0</v>
          </cell>
          <cell r="BP59">
            <v>1241371.75</v>
          </cell>
          <cell r="BQ59">
            <v>4265</v>
          </cell>
          <cell r="BR59" t="str">
            <v>Y</v>
          </cell>
          <cell r="BS59">
            <v>4340.4606643356647</v>
          </cell>
          <cell r="BT59">
            <v>1.9520745233495784E-2</v>
          </cell>
          <cell r="BU59">
            <v>-10388.741436684246</v>
          </cell>
          <cell r="BV59">
            <v>1230983.0085633157</v>
          </cell>
          <cell r="BW59">
            <v>0</v>
          </cell>
          <cell r="BX59">
            <v>1230983.0085633157</v>
          </cell>
          <cell r="BY59">
            <v>21581.75</v>
          </cell>
          <cell r="BZ59">
            <v>1209401.2585633157</v>
          </cell>
        </row>
        <row r="60">
          <cell r="C60">
            <v>9252195</v>
          </cell>
          <cell r="D60" t="str">
            <v>Sturton by Stow Primary School</v>
          </cell>
          <cell r="E60">
            <v>171</v>
          </cell>
          <cell r="F60">
            <v>171</v>
          </cell>
          <cell r="G60">
            <v>0</v>
          </cell>
          <cell r="H60">
            <v>550107</v>
          </cell>
          <cell r="I60">
            <v>0</v>
          </cell>
          <cell r="J60">
            <v>0</v>
          </cell>
          <cell r="K60">
            <v>13630.000000000016</v>
          </cell>
          <cell r="L60">
            <v>0</v>
          </cell>
          <cell r="M60">
            <v>18880.000000000036</v>
          </cell>
          <cell r="N60">
            <v>0</v>
          </cell>
          <cell r="O60">
            <v>0</v>
          </cell>
          <cell r="P60">
            <v>809.99999999999966</v>
          </cell>
          <cell r="Q60">
            <v>0</v>
          </cell>
          <cell r="R60">
            <v>0</v>
          </cell>
          <cell r="S60">
            <v>490.00000000000011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2055.638297872345</v>
          </cell>
          <cell r="AB60">
            <v>0</v>
          </cell>
          <cell r="AC60">
            <v>0</v>
          </cell>
          <cell r="AD60">
            <v>62595.633802816905</v>
          </cell>
          <cell r="AE60">
            <v>0</v>
          </cell>
          <cell r="AF60">
            <v>6234.5000000000036</v>
          </cell>
          <cell r="AG60">
            <v>0</v>
          </cell>
          <cell r="AH60">
            <v>121300</v>
          </cell>
          <cell r="AI60">
            <v>0</v>
          </cell>
          <cell r="AJ60">
            <v>0</v>
          </cell>
          <cell r="AK60">
            <v>0</v>
          </cell>
          <cell r="AL60">
            <v>16217.5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550107</v>
          </cell>
          <cell r="AV60">
            <v>104695.7721006893</v>
          </cell>
          <cell r="AW60">
            <v>137517.5</v>
          </cell>
          <cell r="AX60">
            <v>88240.041380845083</v>
          </cell>
          <cell r="AY60">
            <v>792320.27210068936</v>
          </cell>
          <cell r="AZ60">
            <v>776102.77210068936</v>
          </cell>
          <cell r="BA60">
            <v>4265</v>
          </cell>
          <cell r="BB60">
            <v>729315</v>
          </cell>
          <cell r="BC60">
            <v>0</v>
          </cell>
          <cell r="BD60">
            <v>0</v>
          </cell>
          <cell r="BE60">
            <v>792320.27210068936</v>
          </cell>
          <cell r="BF60">
            <v>792320.27210068924</v>
          </cell>
          <cell r="BG60">
            <v>0</v>
          </cell>
          <cell r="BH60">
            <v>745532.5</v>
          </cell>
          <cell r="BI60">
            <v>608015</v>
          </cell>
          <cell r="BJ60">
            <v>654802.77210068936</v>
          </cell>
          <cell r="BK60">
            <v>3829.2559771970136</v>
          </cell>
          <cell r="BL60">
            <v>3567.3112875776401</v>
          </cell>
          <cell r="BM60">
            <v>7.3429165133846619E-2</v>
          </cell>
          <cell r="BN60">
            <v>0</v>
          </cell>
          <cell r="BO60">
            <v>0</v>
          </cell>
          <cell r="BP60">
            <v>792320.27210068936</v>
          </cell>
          <cell r="BQ60">
            <v>4538.6127023432127</v>
          </cell>
          <cell r="BR60" t="str">
            <v>Y</v>
          </cell>
          <cell r="BS60">
            <v>4633.4518836297621</v>
          </cell>
          <cell r="BT60">
            <v>4.7946778927764777E-2</v>
          </cell>
          <cell r="BU60">
            <v>-6211.4502995559651</v>
          </cell>
          <cell r="BV60">
            <v>786108.82180113334</v>
          </cell>
          <cell r="BW60">
            <v>0</v>
          </cell>
          <cell r="BX60">
            <v>786108.82180113334</v>
          </cell>
          <cell r="BY60">
            <v>16217.5</v>
          </cell>
          <cell r="BZ60">
            <v>769891.32180113334</v>
          </cell>
        </row>
        <row r="61">
          <cell r="C61">
            <v>9252196</v>
          </cell>
          <cell r="D61" t="str">
            <v>Sutton-on-Sea Community Primary School</v>
          </cell>
          <cell r="E61">
            <v>164</v>
          </cell>
          <cell r="F61">
            <v>164</v>
          </cell>
          <cell r="G61">
            <v>0</v>
          </cell>
          <cell r="H61">
            <v>527588</v>
          </cell>
          <cell r="I61">
            <v>0</v>
          </cell>
          <cell r="J61">
            <v>0</v>
          </cell>
          <cell r="K61">
            <v>48410.000000000007</v>
          </cell>
          <cell r="L61">
            <v>0</v>
          </cell>
          <cell r="M61">
            <v>62539.999999999993</v>
          </cell>
          <cell r="N61">
            <v>0</v>
          </cell>
          <cell r="O61">
            <v>0</v>
          </cell>
          <cell r="P61">
            <v>0</v>
          </cell>
          <cell r="Q61">
            <v>420.00000000000028</v>
          </cell>
          <cell r="R61">
            <v>25759.999999999975</v>
          </cell>
          <cell r="S61">
            <v>42630.000000000022</v>
          </cell>
          <cell r="T61">
            <v>10240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59915.488721804511</v>
          </cell>
          <cell r="AE61">
            <v>0</v>
          </cell>
          <cell r="AF61">
            <v>2922.9999999999964</v>
          </cell>
          <cell r="AG61">
            <v>0</v>
          </cell>
          <cell r="AH61">
            <v>121300</v>
          </cell>
          <cell r="AI61">
            <v>0</v>
          </cell>
          <cell r="AJ61">
            <v>0</v>
          </cell>
          <cell r="AK61">
            <v>0</v>
          </cell>
          <cell r="AL61">
            <v>22330.25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527588</v>
          </cell>
          <cell r="AV61">
            <v>252838.48872180452</v>
          </cell>
          <cell r="AW61">
            <v>143630.25</v>
          </cell>
          <cell r="AX61">
            <v>144473.47306225565</v>
          </cell>
          <cell r="AY61">
            <v>924056.73872180446</v>
          </cell>
          <cell r="AZ61">
            <v>901726.48872180446</v>
          </cell>
          <cell r="BA61">
            <v>4265</v>
          </cell>
          <cell r="BB61">
            <v>699460</v>
          </cell>
          <cell r="BC61">
            <v>0</v>
          </cell>
          <cell r="BD61">
            <v>0</v>
          </cell>
          <cell r="BE61">
            <v>924056.73872180446</v>
          </cell>
          <cell r="BF61">
            <v>924056.73872180446</v>
          </cell>
          <cell r="BG61">
            <v>0</v>
          </cell>
          <cell r="BH61">
            <v>721790.25</v>
          </cell>
          <cell r="BI61">
            <v>578160</v>
          </cell>
          <cell r="BJ61">
            <v>780426.48872180446</v>
          </cell>
          <cell r="BK61">
            <v>4758.6981019622226</v>
          </cell>
          <cell r="BL61">
            <v>4404.8978362573098</v>
          </cell>
          <cell r="BM61">
            <v>8.031974380716278E-2</v>
          </cell>
          <cell r="BN61">
            <v>0</v>
          </cell>
          <cell r="BO61">
            <v>0</v>
          </cell>
          <cell r="BP61">
            <v>924056.73872180446</v>
          </cell>
          <cell r="BQ61">
            <v>5498.3322483036854</v>
          </cell>
          <cell r="BR61" t="str">
            <v>Y</v>
          </cell>
          <cell r="BS61">
            <v>5634.4923092792951</v>
          </cell>
          <cell r="BT61">
            <v>7.4292338706558825E-2</v>
          </cell>
          <cell r="BU61">
            <v>-5957.1804042525046</v>
          </cell>
          <cell r="BV61">
            <v>918099.55831755197</v>
          </cell>
          <cell r="BW61">
            <v>0</v>
          </cell>
          <cell r="BX61">
            <v>918099.55831755197</v>
          </cell>
          <cell r="BY61">
            <v>22330.25</v>
          </cell>
          <cell r="BZ61">
            <v>895769.30831755197</v>
          </cell>
        </row>
        <row r="62">
          <cell r="C62">
            <v>9252197</v>
          </cell>
          <cell r="D62" t="str">
            <v>Tealby School</v>
          </cell>
          <cell r="E62">
            <v>79</v>
          </cell>
          <cell r="F62">
            <v>79</v>
          </cell>
          <cell r="G62">
            <v>0</v>
          </cell>
          <cell r="H62">
            <v>254143</v>
          </cell>
          <cell r="I62">
            <v>0</v>
          </cell>
          <cell r="J62">
            <v>0</v>
          </cell>
          <cell r="K62">
            <v>4229.9999999999854</v>
          </cell>
          <cell r="L62">
            <v>0</v>
          </cell>
          <cell r="M62">
            <v>5309.9999999999818</v>
          </cell>
          <cell r="N62">
            <v>0</v>
          </cell>
          <cell r="O62">
            <v>439.99999999999949</v>
          </cell>
          <cell r="P62">
            <v>3780.0000000000059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19985.820895522389</v>
          </cell>
          <cell r="AE62">
            <v>0</v>
          </cell>
          <cell r="AF62">
            <v>1165.5000000000005</v>
          </cell>
          <cell r="AG62">
            <v>0</v>
          </cell>
          <cell r="AH62">
            <v>121300</v>
          </cell>
          <cell r="AI62">
            <v>51989.319092122823</v>
          </cell>
          <cell r="AJ62">
            <v>0</v>
          </cell>
          <cell r="AK62">
            <v>0</v>
          </cell>
          <cell r="AL62">
            <v>6237.5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254143</v>
          </cell>
          <cell r="AV62">
            <v>34911.32089552236</v>
          </cell>
          <cell r="AW62">
            <v>179526.81909212284</v>
          </cell>
          <cell r="AX62">
            <v>41673.567745074623</v>
          </cell>
          <cell r="AY62">
            <v>468581.13998764521</v>
          </cell>
          <cell r="AZ62">
            <v>462343.63998764521</v>
          </cell>
          <cell r="BA62">
            <v>4265</v>
          </cell>
          <cell r="BB62">
            <v>336935</v>
          </cell>
          <cell r="BC62">
            <v>0</v>
          </cell>
          <cell r="BD62">
            <v>0</v>
          </cell>
          <cell r="BE62">
            <v>468581.13998764521</v>
          </cell>
          <cell r="BF62">
            <v>468581.13998764521</v>
          </cell>
          <cell r="BG62">
            <v>0</v>
          </cell>
          <cell r="BH62">
            <v>343172.5</v>
          </cell>
          <cell r="BI62">
            <v>163645.68090787716</v>
          </cell>
          <cell r="BJ62">
            <v>289054.32089552237</v>
          </cell>
          <cell r="BK62">
            <v>3658.9154543737009</v>
          </cell>
          <cell r="BL62">
            <v>3444.3067972940444</v>
          </cell>
          <cell r="BM62">
            <v>6.2308229118340969E-2</v>
          </cell>
          <cell r="BN62">
            <v>0</v>
          </cell>
          <cell r="BO62">
            <v>0</v>
          </cell>
          <cell r="BP62">
            <v>468581.13998764521</v>
          </cell>
          <cell r="BQ62">
            <v>5852.4511390841162</v>
          </cell>
          <cell r="BR62" t="str">
            <v>Y</v>
          </cell>
          <cell r="BS62">
            <v>5931.4068352866479</v>
          </cell>
          <cell r="BT62">
            <v>-6.9391806564521596E-3</v>
          </cell>
          <cell r="BU62">
            <v>-2869.6173898533407</v>
          </cell>
          <cell r="BV62">
            <v>465711.52259779186</v>
          </cell>
          <cell r="BW62">
            <v>0</v>
          </cell>
          <cell r="BX62">
            <v>465711.52259779186</v>
          </cell>
          <cell r="BY62">
            <v>6237.5</v>
          </cell>
          <cell r="BZ62">
            <v>459474.02259779186</v>
          </cell>
        </row>
        <row r="63">
          <cell r="C63">
            <v>9252198</v>
          </cell>
          <cell r="D63" t="str">
            <v>The Edward Richardson Primary School, Tetford</v>
          </cell>
          <cell r="E63">
            <v>97</v>
          </cell>
          <cell r="F63">
            <v>97</v>
          </cell>
          <cell r="G63">
            <v>0</v>
          </cell>
          <cell r="H63">
            <v>312049</v>
          </cell>
          <cell r="I63">
            <v>0</v>
          </cell>
          <cell r="J63">
            <v>0</v>
          </cell>
          <cell r="K63">
            <v>3759.9999999999991</v>
          </cell>
          <cell r="L63">
            <v>0</v>
          </cell>
          <cell r="M63">
            <v>5310.0000000000018</v>
          </cell>
          <cell r="N63">
            <v>0</v>
          </cell>
          <cell r="O63">
            <v>0</v>
          </cell>
          <cell r="P63">
            <v>270.00000000000097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608.94444444444377</v>
          </cell>
          <cell r="AB63">
            <v>0</v>
          </cell>
          <cell r="AC63">
            <v>0</v>
          </cell>
          <cell r="AD63">
            <v>29893.636363636364</v>
          </cell>
          <cell r="AE63">
            <v>0</v>
          </cell>
          <cell r="AF63">
            <v>0</v>
          </cell>
          <cell r="AG63">
            <v>0</v>
          </cell>
          <cell r="AH63">
            <v>121300</v>
          </cell>
          <cell r="AI63">
            <v>38771.695594125493</v>
          </cell>
          <cell r="AJ63">
            <v>0</v>
          </cell>
          <cell r="AK63">
            <v>0</v>
          </cell>
          <cell r="AL63">
            <v>15094.75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312049</v>
          </cell>
          <cell r="AV63">
            <v>39842.580808080806</v>
          </cell>
          <cell r="AW63">
            <v>175166.44559412549</v>
          </cell>
          <cell r="AX63">
            <v>49084.187225454545</v>
          </cell>
          <cell r="AY63">
            <v>527058.02640220628</v>
          </cell>
          <cell r="AZ63">
            <v>511963.27640220628</v>
          </cell>
          <cell r="BA63">
            <v>4265</v>
          </cell>
          <cell r="BB63">
            <v>413705</v>
          </cell>
          <cell r="BC63">
            <v>0</v>
          </cell>
          <cell r="BD63">
            <v>0</v>
          </cell>
          <cell r="BE63">
            <v>527058.02640220628</v>
          </cell>
          <cell r="BF63">
            <v>527058.02640220628</v>
          </cell>
          <cell r="BG63">
            <v>0</v>
          </cell>
          <cell r="BH63">
            <v>428799.75</v>
          </cell>
          <cell r="BI63">
            <v>253633.30440587451</v>
          </cell>
          <cell r="BJ63">
            <v>351891.58080808079</v>
          </cell>
          <cell r="BK63">
            <v>3627.7482557534104</v>
          </cell>
          <cell r="BL63">
            <v>3367.504917811912</v>
          </cell>
          <cell r="BM63">
            <v>7.7280759581071501E-2</v>
          </cell>
          <cell r="BN63">
            <v>0</v>
          </cell>
          <cell r="BO63">
            <v>0</v>
          </cell>
          <cell r="BP63">
            <v>527058.02640220628</v>
          </cell>
          <cell r="BQ63">
            <v>5277.9719216722297</v>
          </cell>
          <cell r="BR63" t="str">
            <v>Y</v>
          </cell>
          <cell r="BS63">
            <v>5433.5879010536728</v>
          </cell>
          <cell r="BT63">
            <v>8.572425048514809E-2</v>
          </cell>
          <cell r="BU63">
            <v>-3523.4542634908107</v>
          </cell>
          <cell r="BV63">
            <v>523534.57213871548</v>
          </cell>
          <cell r="BW63">
            <v>0</v>
          </cell>
          <cell r="BX63">
            <v>523534.57213871548</v>
          </cell>
          <cell r="BY63">
            <v>15094.75</v>
          </cell>
          <cell r="BZ63">
            <v>508439.82213871548</v>
          </cell>
        </row>
        <row r="64">
          <cell r="C64">
            <v>9252199</v>
          </cell>
          <cell r="D64" t="str">
            <v>Tetney Primary School</v>
          </cell>
          <cell r="E64">
            <v>100</v>
          </cell>
          <cell r="F64">
            <v>100</v>
          </cell>
          <cell r="G64">
            <v>0</v>
          </cell>
          <cell r="H64">
            <v>321700</v>
          </cell>
          <cell r="I64">
            <v>0</v>
          </cell>
          <cell r="J64">
            <v>0</v>
          </cell>
          <cell r="K64">
            <v>9870</v>
          </cell>
          <cell r="L64">
            <v>0</v>
          </cell>
          <cell r="M64">
            <v>12980</v>
          </cell>
          <cell r="N64">
            <v>0</v>
          </cell>
          <cell r="O64">
            <v>440</v>
          </cell>
          <cell r="P64">
            <v>0</v>
          </cell>
          <cell r="Q64">
            <v>0</v>
          </cell>
          <cell r="R64">
            <v>920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29247.058823529416</v>
          </cell>
          <cell r="AE64">
            <v>0</v>
          </cell>
          <cell r="AF64">
            <v>2775</v>
          </cell>
          <cell r="AG64">
            <v>0</v>
          </cell>
          <cell r="AH64">
            <v>121300</v>
          </cell>
          <cell r="AI64">
            <v>36568.758344459275</v>
          </cell>
          <cell r="AJ64">
            <v>0</v>
          </cell>
          <cell r="AK64">
            <v>0</v>
          </cell>
          <cell r="AL64">
            <v>14221.5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321700</v>
          </cell>
          <cell r="AV64">
            <v>56232.058823529413</v>
          </cell>
          <cell r="AW64">
            <v>172090.25834445929</v>
          </cell>
          <cell r="AX64">
            <v>51839.340352941173</v>
          </cell>
          <cell r="AY64">
            <v>550022.31716798875</v>
          </cell>
          <cell r="AZ64">
            <v>535800.81716798875</v>
          </cell>
          <cell r="BA64">
            <v>4265</v>
          </cell>
          <cell r="BB64">
            <v>426500</v>
          </cell>
          <cell r="BC64">
            <v>0</v>
          </cell>
          <cell r="BD64">
            <v>0</v>
          </cell>
          <cell r="BE64">
            <v>550022.31716798875</v>
          </cell>
          <cell r="BF64">
            <v>550022.31716798875</v>
          </cell>
          <cell r="BG64">
            <v>0</v>
          </cell>
          <cell r="BH64">
            <v>440721.5</v>
          </cell>
          <cell r="BI64">
            <v>268631.24165554071</v>
          </cell>
          <cell r="BJ64">
            <v>377932.05882352946</v>
          </cell>
          <cell r="BK64">
            <v>3779.3205882352945</v>
          </cell>
          <cell r="BL64">
            <v>3307.7911458069875</v>
          </cell>
          <cell r="BM64">
            <v>0.14255115321474446</v>
          </cell>
          <cell r="BN64">
            <v>0</v>
          </cell>
          <cell r="BO64">
            <v>0</v>
          </cell>
          <cell r="BP64">
            <v>550022.31716798875</v>
          </cell>
          <cell r="BQ64">
            <v>5358.0081716798877</v>
          </cell>
          <cell r="BR64" t="str">
            <v>Y</v>
          </cell>
          <cell r="BS64">
            <v>5500.2231716798879</v>
          </cell>
          <cell r="BT64">
            <v>0.11537340080719694</v>
          </cell>
          <cell r="BU64">
            <v>-3632.4270757637223</v>
          </cell>
          <cell r="BV64">
            <v>546389.89009222505</v>
          </cell>
          <cell r="BW64">
            <v>0</v>
          </cell>
          <cell r="BX64">
            <v>546389.89009222505</v>
          </cell>
          <cell r="BY64">
            <v>14221.5</v>
          </cell>
          <cell r="BZ64">
            <v>532168.39009222505</v>
          </cell>
        </row>
        <row r="65">
          <cell r="C65">
            <v>9252201</v>
          </cell>
          <cell r="D65" t="str">
            <v>Toynton All Saints Primary School</v>
          </cell>
          <cell r="E65">
            <v>150</v>
          </cell>
          <cell r="F65">
            <v>150</v>
          </cell>
          <cell r="G65">
            <v>0</v>
          </cell>
          <cell r="H65">
            <v>482550</v>
          </cell>
          <cell r="I65">
            <v>0</v>
          </cell>
          <cell r="J65">
            <v>0</v>
          </cell>
          <cell r="K65">
            <v>14100</v>
          </cell>
          <cell r="L65">
            <v>0</v>
          </cell>
          <cell r="M65">
            <v>17700</v>
          </cell>
          <cell r="N65">
            <v>0</v>
          </cell>
          <cell r="O65">
            <v>9523.4899328859174</v>
          </cell>
          <cell r="P65">
            <v>0</v>
          </cell>
          <cell r="Q65">
            <v>8033.5570469798695</v>
          </cell>
          <cell r="R65">
            <v>463.08724832214739</v>
          </cell>
          <cell r="S65">
            <v>493.28859060402658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63069.767441860466</v>
          </cell>
          <cell r="AE65">
            <v>0</v>
          </cell>
          <cell r="AF65">
            <v>0</v>
          </cell>
          <cell r="AG65">
            <v>0</v>
          </cell>
          <cell r="AH65">
            <v>121300</v>
          </cell>
          <cell r="AI65">
            <v>0</v>
          </cell>
          <cell r="AJ65">
            <v>0</v>
          </cell>
          <cell r="AK65">
            <v>0</v>
          </cell>
          <cell r="AL65">
            <v>10479</v>
          </cell>
          <cell r="AM65">
            <v>0</v>
          </cell>
          <cell r="AN65">
            <v>0</v>
          </cell>
          <cell r="AO65">
            <v>0</v>
          </cell>
          <cell r="AP65">
            <v>10495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482550</v>
          </cell>
          <cell r="AV65">
            <v>113383.19026065242</v>
          </cell>
          <cell r="AW65">
            <v>142274</v>
          </cell>
          <cell r="AX65">
            <v>95592.907827688483</v>
          </cell>
          <cell r="AY65">
            <v>738207.19026065245</v>
          </cell>
          <cell r="AZ65">
            <v>717233.19026065245</v>
          </cell>
          <cell r="BA65">
            <v>4265</v>
          </cell>
          <cell r="BB65">
            <v>639750</v>
          </cell>
          <cell r="BC65">
            <v>0</v>
          </cell>
          <cell r="BD65">
            <v>0</v>
          </cell>
          <cell r="BE65">
            <v>738207.19026065245</v>
          </cell>
          <cell r="BF65">
            <v>738207.19026065245</v>
          </cell>
          <cell r="BG65">
            <v>0</v>
          </cell>
          <cell r="BH65">
            <v>660724</v>
          </cell>
          <cell r="BI65">
            <v>518450</v>
          </cell>
          <cell r="BJ65">
            <v>595933.19026065245</v>
          </cell>
          <cell r="BK65">
            <v>3972.8879350710163</v>
          </cell>
          <cell r="BL65">
            <v>3797.8179141935489</v>
          </cell>
          <cell r="BM65">
            <v>4.6097528852865714E-2</v>
          </cell>
          <cell r="BN65">
            <v>0</v>
          </cell>
          <cell r="BO65">
            <v>0</v>
          </cell>
          <cell r="BP65">
            <v>738207.19026065245</v>
          </cell>
          <cell r="BQ65">
            <v>4781.5546017376828</v>
          </cell>
          <cell r="BR65" t="str">
            <v>Y</v>
          </cell>
          <cell r="BS65">
            <v>4921.3812684043496</v>
          </cell>
          <cell r="BT65">
            <v>4.3641580766926813E-2</v>
          </cell>
          <cell r="BU65">
            <v>-5448.6406136455835</v>
          </cell>
          <cell r="BV65">
            <v>732758.5496470069</v>
          </cell>
          <cell r="BW65">
            <v>0</v>
          </cell>
          <cell r="BX65">
            <v>732758.5496470069</v>
          </cell>
          <cell r="BY65">
            <v>10479</v>
          </cell>
          <cell r="BZ65">
            <v>722279.5496470069</v>
          </cell>
        </row>
        <row r="66">
          <cell r="C66">
            <v>9252203</v>
          </cell>
          <cell r="D66" t="str">
            <v>Waddingham Primary School</v>
          </cell>
          <cell r="E66">
            <v>67</v>
          </cell>
          <cell r="F66">
            <v>67</v>
          </cell>
          <cell r="G66">
            <v>0</v>
          </cell>
          <cell r="H66">
            <v>215539</v>
          </cell>
          <cell r="I66">
            <v>0</v>
          </cell>
          <cell r="J66">
            <v>0</v>
          </cell>
          <cell r="K66">
            <v>4700.0000000000136</v>
          </cell>
          <cell r="L66">
            <v>0</v>
          </cell>
          <cell r="M66">
            <v>7079.9999999999882</v>
          </cell>
          <cell r="N66">
            <v>0</v>
          </cell>
          <cell r="O66">
            <v>439.99999999999977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19580.172413793105</v>
          </cell>
          <cell r="AE66">
            <v>0</v>
          </cell>
          <cell r="AF66">
            <v>0</v>
          </cell>
          <cell r="AG66">
            <v>0</v>
          </cell>
          <cell r="AH66">
            <v>121300</v>
          </cell>
          <cell r="AI66">
            <v>55000</v>
          </cell>
          <cell r="AJ66">
            <v>0</v>
          </cell>
          <cell r="AK66">
            <v>0</v>
          </cell>
          <cell r="AL66">
            <v>7320.02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215539</v>
          </cell>
          <cell r="AV66">
            <v>31800.172413793109</v>
          </cell>
          <cell r="AW66">
            <v>183620.02</v>
          </cell>
          <cell r="AX66">
            <v>37468.717980000001</v>
          </cell>
          <cell r="AY66">
            <v>430959.19241379306</v>
          </cell>
          <cell r="AZ66">
            <v>423639.17241379304</v>
          </cell>
          <cell r="BA66">
            <v>4265</v>
          </cell>
          <cell r="BB66">
            <v>285755</v>
          </cell>
          <cell r="BC66">
            <v>0</v>
          </cell>
          <cell r="BD66">
            <v>0</v>
          </cell>
          <cell r="BE66">
            <v>430959.19241379306</v>
          </cell>
          <cell r="BF66">
            <v>430959.19241379306</v>
          </cell>
          <cell r="BG66">
            <v>0</v>
          </cell>
          <cell r="BH66">
            <v>293075.02</v>
          </cell>
          <cell r="BI66">
            <v>109455.00000000001</v>
          </cell>
          <cell r="BJ66">
            <v>247339.17241379307</v>
          </cell>
          <cell r="BK66">
            <v>3691.6294390118369</v>
          </cell>
          <cell r="BL66">
            <v>3424.4847547945205</v>
          </cell>
          <cell r="BM66">
            <v>7.8010183530031765E-2</v>
          </cell>
          <cell r="BN66">
            <v>0</v>
          </cell>
          <cell r="BO66">
            <v>0</v>
          </cell>
          <cell r="BP66">
            <v>430959.19241379306</v>
          </cell>
          <cell r="BQ66">
            <v>6322.9727225939259</v>
          </cell>
          <cell r="BR66" t="str">
            <v>Y</v>
          </cell>
          <cell r="BS66">
            <v>6432.2267524446725</v>
          </cell>
          <cell r="BT66">
            <v>8.2897905432162577E-2</v>
          </cell>
          <cell r="BU66">
            <v>-2433.7261407616938</v>
          </cell>
          <cell r="BV66">
            <v>428525.46627303137</v>
          </cell>
          <cell r="BW66">
            <v>0</v>
          </cell>
          <cell r="BX66">
            <v>428525.46627303137</v>
          </cell>
          <cell r="BY66">
            <v>7320.02</v>
          </cell>
          <cell r="BZ66">
            <v>421205.44627303135</v>
          </cell>
        </row>
        <row r="67">
          <cell r="C67">
            <v>9252205</v>
          </cell>
          <cell r="D67" t="str">
            <v>Willoughton Primary School</v>
          </cell>
          <cell r="E67">
            <v>53</v>
          </cell>
          <cell r="F67">
            <v>53</v>
          </cell>
          <cell r="G67">
            <v>0</v>
          </cell>
          <cell r="H67">
            <v>170501</v>
          </cell>
          <cell r="I67">
            <v>0</v>
          </cell>
          <cell r="J67">
            <v>0</v>
          </cell>
          <cell r="K67">
            <v>7049.9999999999936</v>
          </cell>
          <cell r="L67">
            <v>0</v>
          </cell>
          <cell r="M67">
            <v>8849.9999999999909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11039.999999999993</v>
          </cell>
          <cell r="S67">
            <v>490.00000000000034</v>
          </cell>
          <cell r="T67">
            <v>3839.9999999999891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16713.488372093023</v>
          </cell>
          <cell r="AE67">
            <v>0</v>
          </cell>
          <cell r="AF67">
            <v>1683.4999999999984</v>
          </cell>
          <cell r="AG67">
            <v>0</v>
          </cell>
          <cell r="AH67">
            <v>121300</v>
          </cell>
          <cell r="AI67">
            <v>55000</v>
          </cell>
          <cell r="AJ67">
            <v>0</v>
          </cell>
          <cell r="AK67">
            <v>0</v>
          </cell>
          <cell r="AL67">
            <v>3842.3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170501</v>
          </cell>
          <cell r="AV67">
            <v>49666.988372092994</v>
          </cell>
          <cell r="AW67">
            <v>180142.3</v>
          </cell>
          <cell r="AX67">
            <v>42925.983575813938</v>
          </cell>
          <cell r="AY67">
            <v>400310.288372093</v>
          </cell>
          <cell r="AZ67">
            <v>396467.98837209301</v>
          </cell>
          <cell r="BA67">
            <v>4265</v>
          </cell>
          <cell r="BB67">
            <v>226045</v>
          </cell>
          <cell r="BC67">
            <v>0</v>
          </cell>
          <cell r="BD67">
            <v>0</v>
          </cell>
          <cell r="BE67">
            <v>400310.288372093</v>
          </cell>
          <cell r="BF67">
            <v>400310.288372093</v>
          </cell>
          <cell r="BG67">
            <v>0</v>
          </cell>
          <cell r="BH67">
            <v>229887.3</v>
          </cell>
          <cell r="BI67">
            <v>49744.999999999985</v>
          </cell>
          <cell r="BJ67">
            <v>220167.98837209301</v>
          </cell>
          <cell r="BK67">
            <v>4154.1129881526986</v>
          </cell>
          <cell r="BL67">
            <v>3815.3957218181818</v>
          </cell>
          <cell r="BM67">
            <v>8.8776444445218677E-2</v>
          </cell>
          <cell r="BN67">
            <v>0</v>
          </cell>
          <cell r="BO67">
            <v>0</v>
          </cell>
          <cell r="BP67">
            <v>400310.288372093</v>
          </cell>
          <cell r="BQ67">
            <v>7480.5280824923211</v>
          </cell>
          <cell r="BR67" t="str">
            <v>Y</v>
          </cell>
          <cell r="BS67">
            <v>7553.0243089074147</v>
          </cell>
          <cell r="BT67">
            <v>6.5199962233474018E-2</v>
          </cell>
          <cell r="BU67">
            <v>-1925.1863501547728</v>
          </cell>
          <cell r="BV67">
            <v>398385.10202193825</v>
          </cell>
          <cell r="BW67">
            <v>0</v>
          </cell>
          <cell r="BX67">
            <v>398385.10202193825</v>
          </cell>
          <cell r="BY67">
            <v>3842.3</v>
          </cell>
          <cell r="BZ67">
            <v>394542.80202193826</v>
          </cell>
        </row>
        <row r="68">
          <cell r="C68">
            <v>9252206</v>
          </cell>
          <cell r="D68" t="str">
            <v>Wragby Primary School</v>
          </cell>
          <cell r="E68">
            <v>189</v>
          </cell>
          <cell r="F68">
            <v>189</v>
          </cell>
          <cell r="G68">
            <v>0</v>
          </cell>
          <cell r="H68">
            <v>608013</v>
          </cell>
          <cell r="I68">
            <v>0</v>
          </cell>
          <cell r="J68">
            <v>0</v>
          </cell>
          <cell r="K68">
            <v>31019.999999999985</v>
          </cell>
          <cell r="L68">
            <v>0</v>
          </cell>
          <cell r="M68">
            <v>40120.000000000022</v>
          </cell>
          <cell r="N68">
            <v>0</v>
          </cell>
          <cell r="O68">
            <v>0</v>
          </cell>
          <cell r="P68">
            <v>36449.999999999985</v>
          </cell>
          <cell r="Q68">
            <v>0</v>
          </cell>
          <cell r="R68">
            <v>459.99999999999989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1286.5662650602369</v>
          </cell>
          <cell r="AB68">
            <v>0</v>
          </cell>
          <cell r="AC68">
            <v>0</v>
          </cell>
          <cell r="AD68">
            <v>95093.211678832115</v>
          </cell>
          <cell r="AE68">
            <v>0</v>
          </cell>
          <cell r="AF68">
            <v>1535.5000000000023</v>
          </cell>
          <cell r="AG68">
            <v>0</v>
          </cell>
          <cell r="AH68">
            <v>121300</v>
          </cell>
          <cell r="AI68">
            <v>0</v>
          </cell>
          <cell r="AJ68">
            <v>0</v>
          </cell>
          <cell r="AK68">
            <v>0</v>
          </cell>
          <cell r="AL68">
            <v>15094.75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608013</v>
          </cell>
          <cell r="AV68">
            <v>205965.27794389235</v>
          </cell>
          <cell r="AW68">
            <v>136394.75</v>
          </cell>
          <cell r="AX68">
            <v>141598.19043007298</v>
          </cell>
          <cell r="AY68">
            <v>950373.0279438924</v>
          </cell>
          <cell r="AZ68">
            <v>935278.2779438924</v>
          </cell>
          <cell r="BA68">
            <v>4265</v>
          </cell>
          <cell r="BB68">
            <v>806085</v>
          </cell>
          <cell r="BC68">
            <v>0</v>
          </cell>
          <cell r="BD68">
            <v>0</v>
          </cell>
          <cell r="BE68">
            <v>950373.0279438924</v>
          </cell>
          <cell r="BF68">
            <v>950373.02794389229</v>
          </cell>
          <cell r="BG68">
            <v>0</v>
          </cell>
          <cell r="BH68">
            <v>821179.75</v>
          </cell>
          <cell r="BI68">
            <v>684785</v>
          </cell>
          <cell r="BJ68">
            <v>813978.2779438924</v>
          </cell>
          <cell r="BK68">
            <v>4306.7633753645105</v>
          </cell>
          <cell r="BL68">
            <v>4198.0773556149734</v>
          </cell>
          <cell r="BM68">
            <v>2.5889475238984903E-2</v>
          </cell>
          <cell r="BN68">
            <v>0</v>
          </cell>
          <cell r="BO68">
            <v>0</v>
          </cell>
          <cell r="BP68">
            <v>950373.0279438924</v>
          </cell>
          <cell r="BQ68">
            <v>4948.5623171634516</v>
          </cell>
          <cell r="BR68" t="str">
            <v>Y</v>
          </cell>
          <cell r="BS68">
            <v>5028.4287192798538</v>
          </cell>
          <cell r="BT68">
            <v>2.0490811169060041E-2</v>
          </cell>
          <cell r="BU68">
            <v>-6865.2871731934347</v>
          </cell>
          <cell r="BV68">
            <v>943507.74077069899</v>
          </cell>
          <cell r="BW68">
            <v>0</v>
          </cell>
          <cell r="BX68">
            <v>943507.74077069899</v>
          </cell>
          <cell r="BY68">
            <v>15094.75</v>
          </cell>
          <cell r="BZ68">
            <v>928412.99077069899</v>
          </cell>
        </row>
        <row r="69">
          <cell r="C69">
            <v>9252210</v>
          </cell>
          <cell r="D69" t="str">
            <v>Hemswell Cliff Primary School</v>
          </cell>
          <cell r="E69">
            <v>39</v>
          </cell>
          <cell r="F69">
            <v>39</v>
          </cell>
          <cell r="G69">
            <v>0</v>
          </cell>
          <cell r="H69">
            <v>125463</v>
          </cell>
          <cell r="I69">
            <v>0</v>
          </cell>
          <cell r="J69">
            <v>0</v>
          </cell>
          <cell r="K69">
            <v>10810.000000000005</v>
          </cell>
          <cell r="L69">
            <v>0</v>
          </cell>
          <cell r="M69">
            <v>13570.000000000005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14719.999999999993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16025.454545454546</v>
          </cell>
          <cell r="AE69">
            <v>0</v>
          </cell>
          <cell r="AF69">
            <v>610.4999999999992</v>
          </cell>
          <cell r="AG69">
            <v>0</v>
          </cell>
          <cell r="AH69">
            <v>121300</v>
          </cell>
          <cell r="AI69">
            <v>55000</v>
          </cell>
          <cell r="AJ69">
            <v>0</v>
          </cell>
          <cell r="AK69">
            <v>0</v>
          </cell>
          <cell r="AL69">
            <v>10104.75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125463</v>
          </cell>
          <cell r="AV69">
            <v>55735.954545454544</v>
          </cell>
          <cell r="AW69">
            <v>186404.75</v>
          </cell>
          <cell r="AX69">
            <v>41044.315978181818</v>
          </cell>
          <cell r="AY69">
            <v>367603.70454545453</v>
          </cell>
          <cell r="AZ69">
            <v>357498.95454545453</v>
          </cell>
          <cell r="BA69">
            <v>4265</v>
          </cell>
          <cell r="BB69">
            <v>166335</v>
          </cell>
          <cell r="BC69">
            <v>0</v>
          </cell>
          <cell r="BD69">
            <v>0</v>
          </cell>
          <cell r="BE69">
            <v>367603.70454545453</v>
          </cell>
          <cell r="BF69">
            <v>367603.70454545459</v>
          </cell>
          <cell r="BG69">
            <v>0</v>
          </cell>
          <cell r="BH69">
            <v>176439.75</v>
          </cell>
          <cell r="BI69">
            <v>-9965</v>
          </cell>
          <cell r="BJ69">
            <v>181198.95454545453</v>
          </cell>
          <cell r="BK69">
            <v>4646.1270396270393</v>
          </cell>
          <cell r="BL69">
            <v>4397.9709599999996</v>
          </cell>
          <cell r="BM69">
            <v>5.6425129197997172E-2</v>
          </cell>
          <cell r="BN69">
            <v>0</v>
          </cell>
          <cell r="BO69">
            <v>0</v>
          </cell>
          <cell r="BP69">
            <v>367603.70454545453</v>
          </cell>
          <cell r="BQ69">
            <v>9166.6398601398596</v>
          </cell>
          <cell r="BR69" t="str">
            <v>Y</v>
          </cell>
          <cell r="BS69">
            <v>9425.7360139860139</v>
          </cell>
          <cell r="BT69">
            <v>0.10367755313892357</v>
          </cell>
          <cell r="BU69">
            <v>-1416.6465595478517</v>
          </cell>
          <cell r="BV69">
            <v>366187.05798590666</v>
          </cell>
          <cell r="BW69">
            <v>0</v>
          </cell>
          <cell r="BX69">
            <v>366187.05798590666</v>
          </cell>
          <cell r="BY69">
            <v>10104.75</v>
          </cell>
          <cell r="BZ69">
            <v>356082.30798590666</v>
          </cell>
        </row>
        <row r="70">
          <cell r="C70">
            <v>9252214</v>
          </cell>
          <cell r="D70" t="str">
            <v>The Gainsborough Charles Baines Community Primary School</v>
          </cell>
          <cell r="E70">
            <v>196</v>
          </cell>
          <cell r="F70">
            <v>196</v>
          </cell>
          <cell r="G70">
            <v>0</v>
          </cell>
          <cell r="H70">
            <v>630532</v>
          </cell>
          <cell r="I70">
            <v>0</v>
          </cell>
          <cell r="J70">
            <v>0</v>
          </cell>
          <cell r="K70">
            <v>45120.000000000007</v>
          </cell>
          <cell r="L70">
            <v>0</v>
          </cell>
          <cell r="M70">
            <v>58999.999999999993</v>
          </cell>
          <cell r="N70">
            <v>0</v>
          </cell>
          <cell r="O70">
            <v>660.00000000000034</v>
          </cell>
          <cell r="P70">
            <v>15120.000000000013</v>
          </cell>
          <cell r="Q70">
            <v>0</v>
          </cell>
          <cell r="R70">
            <v>11040.000000000024</v>
          </cell>
          <cell r="S70">
            <v>32830.000000000044</v>
          </cell>
          <cell r="T70">
            <v>19200.000000000011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66695.681818181823</v>
          </cell>
          <cell r="AE70">
            <v>0</v>
          </cell>
          <cell r="AF70">
            <v>0</v>
          </cell>
          <cell r="AG70">
            <v>0</v>
          </cell>
          <cell r="AH70">
            <v>121300</v>
          </cell>
          <cell r="AI70">
            <v>0</v>
          </cell>
          <cell r="AJ70">
            <v>0</v>
          </cell>
          <cell r="AK70">
            <v>0</v>
          </cell>
          <cell r="AL70">
            <v>20833.25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630532</v>
          </cell>
          <cell r="AV70">
            <v>249665.68181818191</v>
          </cell>
          <cell r="AW70">
            <v>142133.25</v>
          </cell>
          <cell r="AX70">
            <v>153288.93521727278</v>
          </cell>
          <cell r="AY70">
            <v>1022330.9318181819</v>
          </cell>
          <cell r="AZ70">
            <v>1001497.6818181819</v>
          </cell>
          <cell r="BA70">
            <v>4265</v>
          </cell>
          <cell r="BB70">
            <v>835940</v>
          </cell>
          <cell r="BC70">
            <v>0</v>
          </cell>
          <cell r="BD70">
            <v>0</v>
          </cell>
          <cell r="BE70">
            <v>1022330.9318181819</v>
          </cell>
          <cell r="BF70">
            <v>1022330.9318181819</v>
          </cell>
          <cell r="BG70">
            <v>0</v>
          </cell>
          <cell r="BH70">
            <v>856773.25</v>
          </cell>
          <cell r="BI70">
            <v>714640</v>
          </cell>
          <cell r="BJ70">
            <v>880197.68181818188</v>
          </cell>
          <cell r="BK70">
            <v>4490.8044990723565</v>
          </cell>
          <cell r="BL70">
            <v>4333.2936248730966</v>
          </cell>
          <cell r="BM70">
            <v>3.6348996360446889E-2</v>
          </cell>
          <cell r="BN70">
            <v>0</v>
          </cell>
          <cell r="BO70">
            <v>0</v>
          </cell>
          <cell r="BP70">
            <v>1022330.9318181819</v>
          </cell>
          <cell r="BQ70">
            <v>5109.6820500927643</v>
          </cell>
          <cell r="BR70" t="str">
            <v>Y</v>
          </cell>
          <cell r="BS70">
            <v>5215.9741419294996</v>
          </cell>
          <cell r="BT70">
            <v>3.1888997761938986E-2</v>
          </cell>
          <cell r="BU70">
            <v>-7119.5570684968952</v>
          </cell>
          <cell r="BV70">
            <v>1015211.3747496849</v>
          </cell>
          <cell r="BW70">
            <v>0</v>
          </cell>
          <cell r="BX70">
            <v>1015211.3747496849</v>
          </cell>
          <cell r="BY70">
            <v>20833.25</v>
          </cell>
          <cell r="BZ70">
            <v>994378.12474968494</v>
          </cell>
        </row>
        <row r="71">
          <cell r="C71">
            <v>9252215</v>
          </cell>
          <cell r="D71" t="str">
            <v>Tattershall Primary School</v>
          </cell>
          <cell r="E71">
            <v>140</v>
          </cell>
          <cell r="F71">
            <v>140</v>
          </cell>
          <cell r="G71">
            <v>0</v>
          </cell>
          <cell r="H71">
            <v>450380</v>
          </cell>
          <cell r="I71">
            <v>0</v>
          </cell>
          <cell r="J71">
            <v>0</v>
          </cell>
          <cell r="K71">
            <v>18800.000000000018</v>
          </cell>
          <cell r="L71">
            <v>0</v>
          </cell>
          <cell r="M71">
            <v>23600.000000000022</v>
          </cell>
          <cell r="N71">
            <v>0</v>
          </cell>
          <cell r="O71">
            <v>0</v>
          </cell>
          <cell r="P71">
            <v>2430.0000000000005</v>
          </cell>
          <cell r="Q71">
            <v>16380.000000000027</v>
          </cell>
          <cell r="R71">
            <v>459.99999999999977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1329.4117647058799</v>
          </cell>
          <cell r="AB71">
            <v>0</v>
          </cell>
          <cell r="AC71">
            <v>0</v>
          </cell>
          <cell r="AD71">
            <v>38246.153846153844</v>
          </cell>
          <cell r="AE71">
            <v>0</v>
          </cell>
          <cell r="AF71">
            <v>2405.0000000000036</v>
          </cell>
          <cell r="AG71">
            <v>0</v>
          </cell>
          <cell r="AH71">
            <v>121300</v>
          </cell>
          <cell r="AI71">
            <v>0</v>
          </cell>
          <cell r="AJ71">
            <v>0</v>
          </cell>
          <cell r="AK71">
            <v>0</v>
          </cell>
          <cell r="AL71">
            <v>15195.05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450380</v>
          </cell>
          <cell r="AV71">
            <v>103650.56561085981</v>
          </cell>
          <cell r="AW71">
            <v>136495.04999999999</v>
          </cell>
          <cell r="AX71">
            <v>78527.124215384625</v>
          </cell>
          <cell r="AY71">
            <v>690525.61561085982</v>
          </cell>
          <cell r="AZ71">
            <v>675330.56561085978</v>
          </cell>
          <cell r="BA71">
            <v>4265</v>
          </cell>
          <cell r="BB71">
            <v>597100</v>
          </cell>
          <cell r="BC71">
            <v>0</v>
          </cell>
          <cell r="BD71">
            <v>0</v>
          </cell>
          <cell r="BE71">
            <v>690525.61561085982</v>
          </cell>
          <cell r="BF71">
            <v>690525.61561085982</v>
          </cell>
          <cell r="BG71">
            <v>0</v>
          </cell>
          <cell r="BH71">
            <v>612295.05000000005</v>
          </cell>
          <cell r="BI71">
            <v>475800.00000000006</v>
          </cell>
          <cell r="BJ71">
            <v>554030.56561085978</v>
          </cell>
          <cell r="BK71">
            <v>3957.3611829347128</v>
          </cell>
          <cell r="BL71">
            <v>3690.04274379562</v>
          </cell>
          <cell r="BM71">
            <v>7.2443182287944441E-2</v>
          </cell>
          <cell r="BN71">
            <v>0</v>
          </cell>
          <cell r="BO71">
            <v>0</v>
          </cell>
          <cell r="BP71">
            <v>690525.61561085982</v>
          </cell>
          <cell r="BQ71">
            <v>4823.7897543632844</v>
          </cell>
          <cell r="BR71" t="str">
            <v>Y</v>
          </cell>
          <cell r="BS71">
            <v>4932.325825791856</v>
          </cell>
          <cell r="BT71">
            <v>5.2486152806377362E-2</v>
          </cell>
          <cell r="BU71">
            <v>-5085.3979060692109</v>
          </cell>
          <cell r="BV71">
            <v>685440.21770479064</v>
          </cell>
          <cell r="BW71">
            <v>0</v>
          </cell>
          <cell r="BX71">
            <v>685440.21770479064</v>
          </cell>
          <cell r="BY71">
            <v>15195.05</v>
          </cell>
          <cell r="BZ71">
            <v>670245.1677047906</v>
          </cell>
        </row>
        <row r="72">
          <cell r="C72">
            <v>9252219</v>
          </cell>
          <cell r="D72" t="str">
            <v>The Richmond School, Skegness</v>
          </cell>
          <cell r="E72">
            <v>403</v>
          </cell>
          <cell r="F72">
            <v>403</v>
          </cell>
          <cell r="G72">
            <v>0</v>
          </cell>
          <cell r="H72">
            <v>1296451</v>
          </cell>
          <cell r="I72">
            <v>0</v>
          </cell>
          <cell r="J72">
            <v>0</v>
          </cell>
          <cell r="K72">
            <v>57339.999999999971</v>
          </cell>
          <cell r="L72">
            <v>0</v>
          </cell>
          <cell r="M72">
            <v>77880.000000000029</v>
          </cell>
          <cell r="N72">
            <v>0</v>
          </cell>
          <cell r="O72">
            <v>21340.000000000011</v>
          </cell>
          <cell r="P72">
            <v>25110.000000000025</v>
          </cell>
          <cell r="Q72">
            <v>8399.9999999999945</v>
          </cell>
          <cell r="R72">
            <v>15180.000000000007</v>
          </cell>
          <cell r="S72">
            <v>28420.000000000047</v>
          </cell>
          <cell r="T72">
            <v>19839.999999999993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13940.51020408164</v>
          </cell>
          <cell r="AB72">
            <v>0</v>
          </cell>
          <cell r="AC72">
            <v>0</v>
          </cell>
          <cell r="AD72">
            <v>122343.58208955223</v>
          </cell>
          <cell r="AE72">
            <v>0</v>
          </cell>
          <cell r="AF72">
            <v>0</v>
          </cell>
          <cell r="AG72">
            <v>0</v>
          </cell>
          <cell r="AH72">
            <v>121300</v>
          </cell>
          <cell r="AI72">
            <v>0</v>
          </cell>
          <cell r="AJ72">
            <v>0</v>
          </cell>
          <cell r="AK72">
            <v>0</v>
          </cell>
          <cell r="AL72">
            <v>36864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1296451</v>
          </cell>
          <cell r="AV72">
            <v>389794.09229363396</v>
          </cell>
          <cell r="AW72">
            <v>158164</v>
          </cell>
          <cell r="AX72">
            <v>254773.01061850757</v>
          </cell>
          <cell r="AY72">
            <v>1844409.0922936341</v>
          </cell>
          <cell r="AZ72">
            <v>1807545.0922936341</v>
          </cell>
          <cell r="BA72">
            <v>4265</v>
          </cell>
          <cell r="BB72">
            <v>1718795</v>
          </cell>
          <cell r="BC72">
            <v>0</v>
          </cell>
          <cell r="BD72">
            <v>0</v>
          </cell>
          <cell r="BE72">
            <v>1844409.0922936341</v>
          </cell>
          <cell r="BF72">
            <v>1844409.0922936338</v>
          </cell>
          <cell r="BG72">
            <v>0</v>
          </cell>
          <cell r="BH72">
            <v>1755659</v>
          </cell>
          <cell r="BI72">
            <v>1597495</v>
          </cell>
          <cell r="BJ72">
            <v>1686245.0922936341</v>
          </cell>
          <cell r="BK72">
            <v>4184.2309982472307</v>
          </cell>
          <cell r="BL72">
            <v>4036.7448992682926</v>
          </cell>
          <cell r="BM72">
            <v>3.6535897773889971E-2</v>
          </cell>
          <cell r="BN72">
            <v>0</v>
          </cell>
          <cell r="BO72">
            <v>0</v>
          </cell>
          <cell r="BP72">
            <v>1844409.0922936341</v>
          </cell>
          <cell r="BQ72">
            <v>4485.2235540784968</v>
          </cell>
          <cell r="BR72" t="str">
            <v>Y</v>
          </cell>
          <cell r="BS72">
            <v>4576.6974994879256</v>
          </cell>
          <cell r="BT72">
            <v>3.4864074996099337E-2</v>
          </cell>
          <cell r="BU72">
            <v>-14638.681115327801</v>
          </cell>
          <cell r="BV72">
            <v>1829770.4111783062</v>
          </cell>
          <cell r="BW72">
            <v>0</v>
          </cell>
          <cell r="BX72">
            <v>1829770.4111783062</v>
          </cell>
          <cell r="BY72">
            <v>36864</v>
          </cell>
          <cell r="BZ72">
            <v>1792906.4111783062</v>
          </cell>
        </row>
        <row r="73">
          <cell r="C73">
            <v>9252224</v>
          </cell>
          <cell r="D73" t="str">
            <v>Winchelsea Primary School Ruskington</v>
          </cell>
          <cell r="E73">
            <v>217</v>
          </cell>
          <cell r="F73">
            <v>217</v>
          </cell>
          <cell r="G73">
            <v>0</v>
          </cell>
          <cell r="H73">
            <v>698089</v>
          </cell>
          <cell r="I73">
            <v>0</v>
          </cell>
          <cell r="J73">
            <v>0</v>
          </cell>
          <cell r="K73">
            <v>20210.000000000022</v>
          </cell>
          <cell r="L73">
            <v>0</v>
          </cell>
          <cell r="M73">
            <v>30089.999999999949</v>
          </cell>
          <cell r="N73">
            <v>0</v>
          </cell>
          <cell r="O73">
            <v>15839.999999999975</v>
          </cell>
          <cell r="P73">
            <v>1620.0000000000027</v>
          </cell>
          <cell r="Q73">
            <v>4200.0000000000027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1966.9251336898394</v>
          </cell>
          <cell r="AB73">
            <v>0</v>
          </cell>
          <cell r="AC73">
            <v>0</v>
          </cell>
          <cell r="AD73">
            <v>61623.455497382194</v>
          </cell>
          <cell r="AE73">
            <v>0</v>
          </cell>
          <cell r="AF73">
            <v>4606.5000000000064</v>
          </cell>
          <cell r="AG73">
            <v>0</v>
          </cell>
          <cell r="AH73">
            <v>121300</v>
          </cell>
          <cell r="AI73">
            <v>0</v>
          </cell>
          <cell r="AJ73">
            <v>0</v>
          </cell>
          <cell r="AK73">
            <v>0</v>
          </cell>
          <cell r="AL73">
            <v>24076.75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698089</v>
          </cell>
          <cell r="AV73">
            <v>140156.88063107198</v>
          </cell>
          <cell r="AW73">
            <v>145376.75</v>
          </cell>
          <cell r="AX73">
            <v>110107.33156900523</v>
          </cell>
          <cell r="AY73">
            <v>983622.63063107198</v>
          </cell>
          <cell r="AZ73">
            <v>959545.88063107198</v>
          </cell>
          <cell r="BA73">
            <v>4265</v>
          </cell>
          <cell r="BB73">
            <v>925505</v>
          </cell>
          <cell r="BC73">
            <v>0</v>
          </cell>
          <cell r="BD73">
            <v>0</v>
          </cell>
          <cell r="BE73">
            <v>983622.63063107198</v>
          </cell>
          <cell r="BF73">
            <v>983622.6306310721</v>
          </cell>
          <cell r="BG73">
            <v>0</v>
          </cell>
          <cell r="BH73">
            <v>949581.75</v>
          </cell>
          <cell r="BI73">
            <v>804205</v>
          </cell>
          <cell r="BJ73">
            <v>838245.88063107198</v>
          </cell>
          <cell r="BK73">
            <v>3862.8842425395023</v>
          </cell>
          <cell r="BL73">
            <v>3737.0382814285717</v>
          </cell>
          <cell r="BM73">
            <v>3.3675320302799516E-2</v>
          </cell>
          <cell r="BN73">
            <v>0</v>
          </cell>
          <cell r="BO73">
            <v>0</v>
          </cell>
          <cell r="BP73">
            <v>983622.63063107198</v>
          </cell>
          <cell r="BQ73">
            <v>4421.8704176547099</v>
          </cell>
          <cell r="BR73" t="str">
            <v>Y</v>
          </cell>
          <cell r="BS73">
            <v>4532.8231826316678</v>
          </cell>
          <cell r="BT73">
            <v>2.3370389001257985E-2</v>
          </cell>
          <cell r="BU73">
            <v>-7882.3667544072769</v>
          </cell>
          <cell r="BV73">
            <v>975740.26387666469</v>
          </cell>
          <cell r="BW73">
            <v>0</v>
          </cell>
          <cell r="BX73">
            <v>975740.26387666469</v>
          </cell>
          <cell r="BY73">
            <v>24076.75</v>
          </cell>
          <cell r="BZ73">
            <v>951663.51387666469</v>
          </cell>
        </row>
        <row r="74">
          <cell r="C74">
            <v>9252229</v>
          </cell>
          <cell r="D74" t="str">
            <v>Holton-le-Clay Junior School</v>
          </cell>
          <cell r="E74">
            <v>126</v>
          </cell>
          <cell r="F74">
            <v>126</v>
          </cell>
          <cell r="G74">
            <v>0</v>
          </cell>
          <cell r="H74">
            <v>405342</v>
          </cell>
          <cell r="I74">
            <v>0</v>
          </cell>
          <cell r="J74">
            <v>0</v>
          </cell>
          <cell r="K74">
            <v>8930.0000000000127</v>
          </cell>
          <cell r="L74">
            <v>0</v>
          </cell>
          <cell r="M74">
            <v>12980.000000000029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39639.88636363636</v>
          </cell>
          <cell r="AE74">
            <v>0</v>
          </cell>
          <cell r="AF74">
            <v>0</v>
          </cell>
          <cell r="AG74">
            <v>0</v>
          </cell>
          <cell r="AH74">
            <v>121300</v>
          </cell>
          <cell r="AI74">
            <v>0</v>
          </cell>
          <cell r="AJ74">
            <v>0</v>
          </cell>
          <cell r="AK74">
            <v>0</v>
          </cell>
          <cell r="AL74">
            <v>14720.5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405342</v>
          </cell>
          <cell r="AV74">
            <v>61549.886363636404</v>
          </cell>
          <cell r="AW74">
            <v>136020.5</v>
          </cell>
          <cell r="AX74">
            <v>62400.091360454542</v>
          </cell>
          <cell r="AY74">
            <v>602912.38636363647</v>
          </cell>
          <cell r="AZ74">
            <v>588191.88636363647</v>
          </cell>
          <cell r="BA74">
            <v>4265</v>
          </cell>
          <cell r="BB74">
            <v>537390</v>
          </cell>
          <cell r="BC74">
            <v>0</v>
          </cell>
          <cell r="BD74">
            <v>0</v>
          </cell>
          <cell r="BE74">
            <v>602912.38636363647</v>
          </cell>
          <cell r="BF74">
            <v>602912.38636363635</v>
          </cell>
          <cell r="BG74">
            <v>0</v>
          </cell>
          <cell r="BH74">
            <v>552110.5</v>
          </cell>
          <cell r="BI74">
            <v>416090</v>
          </cell>
          <cell r="BJ74">
            <v>466891.88636363647</v>
          </cell>
          <cell r="BK74">
            <v>3705.4911616161626</v>
          </cell>
          <cell r="BL74">
            <v>3565.7065415384614</v>
          </cell>
          <cell r="BM74">
            <v>3.9202502631467163E-2</v>
          </cell>
          <cell r="BN74">
            <v>0</v>
          </cell>
          <cell r="BO74">
            <v>0</v>
          </cell>
          <cell r="BP74">
            <v>602912.38636363647</v>
          </cell>
          <cell r="BQ74">
            <v>4668.1895743145751</v>
          </cell>
          <cell r="BR74" t="str">
            <v>Y</v>
          </cell>
          <cell r="BS74">
            <v>4785.0189393939399</v>
          </cell>
          <cell r="BT74">
            <v>3.7510880571816951E-2</v>
          </cell>
          <cell r="BU74">
            <v>-4576.8581154622898</v>
          </cell>
          <cell r="BV74">
            <v>598335.52824817423</v>
          </cell>
          <cell r="BW74">
            <v>0</v>
          </cell>
          <cell r="BX74">
            <v>598335.52824817423</v>
          </cell>
          <cell r="BY74">
            <v>14720.5</v>
          </cell>
          <cell r="BZ74">
            <v>583615.02824817423</v>
          </cell>
        </row>
        <row r="75">
          <cell r="C75">
            <v>9252238</v>
          </cell>
          <cell r="D75" t="str">
            <v>Sutton Bridge Westmere Community Primary School</v>
          </cell>
          <cell r="E75">
            <v>228</v>
          </cell>
          <cell r="F75">
            <v>228</v>
          </cell>
          <cell r="G75">
            <v>0</v>
          </cell>
          <cell r="H75">
            <v>733476</v>
          </cell>
          <cell r="I75">
            <v>0</v>
          </cell>
          <cell r="J75">
            <v>0</v>
          </cell>
          <cell r="K75">
            <v>47940.000000000044</v>
          </cell>
          <cell r="L75">
            <v>0</v>
          </cell>
          <cell r="M75">
            <v>68439.999999999942</v>
          </cell>
          <cell r="N75">
            <v>0</v>
          </cell>
          <cell r="O75">
            <v>8838.7665198237701</v>
          </cell>
          <cell r="P75">
            <v>14373.039647577109</v>
          </cell>
          <cell r="Q75">
            <v>0</v>
          </cell>
          <cell r="R75">
            <v>57291.277533039698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11041.714285714284</v>
          </cell>
          <cell r="AB75">
            <v>0</v>
          </cell>
          <cell r="AC75">
            <v>0</v>
          </cell>
          <cell r="AD75">
            <v>80127.272727272735</v>
          </cell>
          <cell r="AE75">
            <v>0</v>
          </cell>
          <cell r="AF75">
            <v>0</v>
          </cell>
          <cell r="AG75">
            <v>0</v>
          </cell>
          <cell r="AH75">
            <v>121300</v>
          </cell>
          <cell r="AI75">
            <v>0</v>
          </cell>
          <cell r="AJ75">
            <v>0</v>
          </cell>
          <cell r="AK75">
            <v>0</v>
          </cell>
          <cell r="AL75">
            <v>16591.75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733476</v>
          </cell>
          <cell r="AV75">
            <v>288052.07071342756</v>
          </cell>
          <cell r="AW75">
            <v>137891.75</v>
          </cell>
          <cell r="AX75">
            <v>170776.65878535848</v>
          </cell>
          <cell r="AY75">
            <v>1159419.8207134276</v>
          </cell>
          <cell r="AZ75">
            <v>1142828.0707134276</v>
          </cell>
          <cell r="BA75">
            <v>4265</v>
          </cell>
          <cell r="BB75">
            <v>972420</v>
          </cell>
          <cell r="BC75">
            <v>0</v>
          </cell>
          <cell r="BD75">
            <v>0</v>
          </cell>
          <cell r="BE75">
            <v>1159419.8207134276</v>
          </cell>
          <cell r="BF75">
            <v>1159419.8207134276</v>
          </cell>
          <cell r="BG75">
            <v>0</v>
          </cell>
          <cell r="BH75">
            <v>989011.75</v>
          </cell>
          <cell r="BI75">
            <v>851120</v>
          </cell>
          <cell r="BJ75">
            <v>1021528.0707134276</v>
          </cell>
          <cell r="BK75">
            <v>4480.3862750588933</v>
          </cell>
          <cell r="BL75">
            <v>4267.6778586345381</v>
          </cell>
          <cell r="BM75">
            <v>4.9841722705005698E-2</v>
          </cell>
          <cell r="BN75">
            <v>0</v>
          </cell>
          <cell r="BO75">
            <v>0</v>
          </cell>
          <cell r="BP75">
            <v>1159419.8207134276</v>
          </cell>
          <cell r="BQ75">
            <v>5012.4038189185421</v>
          </cell>
          <cell r="BR75" t="str">
            <v>Y</v>
          </cell>
          <cell r="BS75">
            <v>5085.1746522518752</v>
          </cell>
          <cell r="BT75">
            <v>5.4696018593165086E-2</v>
          </cell>
          <cell r="BU75">
            <v>-8281.9337327412868</v>
          </cell>
          <cell r="BV75">
            <v>1151137.8869806863</v>
          </cell>
          <cell r="BW75">
            <v>0</v>
          </cell>
          <cell r="BX75">
            <v>1151137.8869806863</v>
          </cell>
          <cell r="BY75">
            <v>16591.75</v>
          </cell>
          <cell r="BZ75">
            <v>1134546.1369806863</v>
          </cell>
        </row>
        <row r="76">
          <cell r="C76">
            <v>9252243</v>
          </cell>
          <cell r="D76" t="str">
            <v>Bythams Primary School</v>
          </cell>
          <cell r="E76">
            <v>93</v>
          </cell>
          <cell r="F76">
            <v>93</v>
          </cell>
          <cell r="G76">
            <v>0</v>
          </cell>
          <cell r="H76">
            <v>299181</v>
          </cell>
          <cell r="I76">
            <v>0</v>
          </cell>
          <cell r="J76">
            <v>0</v>
          </cell>
          <cell r="K76">
            <v>16919.999999999982</v>
          </cell>
          <cell r="L76">
            <v>0</v>
          </cell>
          <cell r="M76">
            <v>21829.999999999978</v>
          </cell>
          <cell r="N76">
            <v>0</v>
          </cell>
          <cell r="O76">
            <v>439.99999999999955</v>
          </cell>
          <cell r="P76">
            <v>269.99999999999972</v>
          </cell>
          <cell r="Q76">
            <v>0</v>
          </cell>
          <cell r="R76">
            <v>0</v>
          </cell>
          <cell r="S76">
            <v>489.99999999999949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1266.1445783132544</v>
          </cell>
          <cell r="AB76">
            <v>0</v>
          </cell>
          <cell r="AC76">
            <v>0</v>
          </cell>
          <cell r="AD76">
            <v>42036</v>
          </cell>
          <cell r="AE76">
            <v>0</v>
          </cell>
          <cell r="AF76">
            <v>2238.5000000000018</v>
          </cell>
          <cell r="AG76">
            <v>0</v>
          </cell>
          <cell r="AH76">
            <v>121300</v>
          </cell>
          <cell r="AI76">
            <v>41708.945260347122</v>
          </cell>
          <cell r="AJ76">
            <v>0</v>
          </cell>
          <cell r="AK76">
            <v>0</v>
          </cell>
          <cell r="AL76">
            <v>10104.75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299181</v>
          </cell>
          <cell r="AV76">
            <v>85490.644578313208</v>
          </cell>
          <cell r="AW76">
            <v>173113.69526034713</v>
          </cell>
          <cell r="AX76">
            <v>61996.187119999988</v>
          </cell>
          <cell r="AY76">
            <v>557785.33983866032</v>
          </cell>
          <cell r="AZ76">
            <v>547680.58983866032</v>
          </cell>
          <cell r="BA76">
            <v>4265</v>
          </cell>
          <cell r="BB76">
            <v>396645</v>
          </cell>
          <cell r="BC76">
            <v>0</v>
          </cell>
          <cell r="BD76">
            <v>0</v>
          </cell>
          <cell r="BE76">
            <v>557785.33983866032</v>
          </cell>
          <cell r="BF76">
            <v>557785.33983866044</v>
          </cell>
          <cell r="BG76">
            <v>0</v>
          </cell>
          <cell r="BH76">
            <v>406749.75</v>
          </cell>
          <cell r="BI76">
            <v>233636.05473965287</v>
          </cell>
          <cell r="BJ76">
            <v>384671.64457831322</v>
          </cell>
          <cell r="BK76">
            <v>4136.2542427775616</v>
          </cell>
          <cell r="BL76">
            <v>3748.5771222948606</v>
          </cell>
          <cell r="BM76">
            <v>0.10341980645855485</v>
          </cell>
          <cell r="BN76">
            <v>0</v>
          </cell>
          <cell r="BO76">
            <v>0</v>
          </cell>
          <cell r="BP76">
            <v>557785.33983866032</v>
          </cell>
          <cell r="BQ76">
            <v>5889.0386004157026</v>
          </cell>
          <cell r="BR76" t="str">
            <v>Y</v>
          </cell>
          <cell r="BS76">
            <v>5997.6918262221543</v>
          </cell>
          <cell r="BT76">
            <v>4.5187261194287176E-2</v>
          </cell>
          <cell r="BU76">
            <v>-3378.1571804602618</v>
          </cell>
          <cell r="BV76">
            <v>554407.18265820004</v>
          </cell>
          <cell r="BW76">
            <v>0</v>
          </cell>
          <cell r="BX76">
            <v>554407.18265820004</v>
          </cell>
          <cell r="BY76">
            <v>10104.75</v>
          </cell>
          <cell r="BZ76">
            <v>544302.43265820004</v>
          </cell>
        </row>
        <row r="77">
          <cell r="C77">
            <v>9252245</v>
          </cell>
          <cell r="D77" t="str">
            <v>Lincoln Birchwood Junior School</v>
          </cell>
          <cell r="E77">
            <v>262</v>
          </cell>
          <cell r="F77">
            <v>262</v>
          </cell>
          <cell r="G77">
            <v>0</v>
          </cell>
          <cell r="H77">
            <v>842854</v>
          </cell>
          <cell r="I77">
            <v>0</v>
          </cell>
          <cell r="J77">
            <v>0</v>
          </cell>
          <cell r="K77">
            <v>58749.999999999956</v>
          </cell>
          <cell r="L77">
            <v>0</v>
          </cell>
          <cell r="M77">
            <v>78470.000000000073</v>
          </cell>
          <cell r="N77">
            <v>0</v>
          </cell>
          <cell r="O77">
            <v>7259.9999999999736</v>
          </cell>
          <cell r="P77">
            <v>0</v>
          </cell>
          <cell r="Q77">
            <v>1680.0000000000018</v>
          </cell>
          <cell r="R77">
            <v>24840.000000000047</v>
          </cell>
          <cell r="S77">
            <v>979.99999999999977</v>
          </cell>
          <cell r="T77">
            <v>41599.999999999985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1694.9999999999982</v>
          </cell>
          <cell r="AB77">
            <v>0</v>
          </cell>
          <cell r="AC77">
            <v>0</v>
          </cell>
          <cell r="AD77">
            <v>113083.92572944296</v>
          </cell>
          <cell r="AE77">
            <v>0</v>
          </cell>
          <cell r="AF77">
            <v>0</v>
          </cell>
          <cell r="AG77">
            <v>0</v>
          </cell>
          <cell r="AH77">
            <v>121300</v>
          </cell>
          <cell r="AI77">
            <v>0</v>
          </cell>
          <cell r="AJ77">
            <v>0</v>
          </cell>
          <cell r="AK77">
            <v>0</v>
          </cell>
          <cell r="AL77">
            <v>24201.5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842854</v>
          </cell>
          <cell r="AV77">
            <v>328358.92572944303</v>
          </cell>
          <cell r="AW77">
            <v>145501.5</v>
          </cell>
          <cell r="AX77">
            <v>200085.52774153848</v>
          </cell>
          <cell r="AY77">
            <v>1316714.4257294431</v>
          </cell>
          <cell r="AZ77">
            <v>1292512.9257294431</v>
          </cell>
          <cell r="BA77">
            <v>4265</v>
          </cell>
          <cell r="BB77">
            <v>1117430</v>
          </cell>
          <cell r="BC77">
            <v>0</v>
          </cell>
          <cell r="BD77">
            <v>0</v>
          </cell>
          <cell r="BE77">
            <v>1316714.4257294431</v>
          </cell>
          <cell r="BF77">
            <v>1316714.4257294429</v>
          </cell>
          <cell r="BG77">
            <v>0</v>
          </cell>
          <cell r="BH77">
            <v>1141631.5</v>
          </cell>
          <cell r="BI77">
            <v>996130</v>
          </cell>
          <cell r="BJ77">
            <v>1171212.9257294431</v>
          </cell>
          <cell r="BK77">
            <v>4470.2783424787904</v>
          </cell>
          <cell r="BL77">
            <v>4331.5162395759717</v>
          </cell>
          <cell r="BM77">
            <v>3.2035457153544604E-2</v>
          </cell>
          <cell r="BN77">
            <v>0</v>
          </cell>
          <cell r="BO77">
            <v>0</v>
          </cell>
          <cell r="BP77">
            <v>1316714.4257294431</v>
          </cell>
          <cell r="BQ77">
            <v>4933.2554417154315</v>
          </cell>
          <cell r="BR77" t="str">
            <v>Y</v>
          </cell>
          <cell r="BS77">
            <v>5025.6275791200114</v>
          </cell>
          <cell r="BT77">
            <v>3.7140847477209027E-2</v>
          </cell>
          <cell r="BU77">
            <v>-9516.9589385009531</v>
          </cell>
          <cell r="BV77">
            <v>1307197.4667909422</v>
          </cell>
          <cell r="BW77">
            <v>0</v>
          </cell>
          <cell r="BX77">
            <v>1307197.4667909422</v>
          </cell>
          <cell r="BY77">
            <v>24201.5</v>
          </cell>
          <cell r="BZ77">
            <v>1282995.9667909422</v>
          </cell>
        </row>
        <row r="78">
          <cell r="C78">
            <v>9252246</v>
          </cell>
          <cell r="D78" t="str">
            <v>Leslie Manser Primary School</v>
          </cell>
          <cell r="E78">
            <v>254</v>
          </cell>
          <cell r="F78">
            <v>254</v>
          </cell>
          <cell r="G78">
            <v>0</v>
          </cell>
          <cell r="H78">
            <v>817118</v>
          </cell>
          <cell r="I78">
            <v>0</v>
          </cell>
          <cell r="J78">
            <v>0</v>
          </cell>
          <cell r="K78">
            <v>38070.000000000051</v>
          </cell>
          <cell r="L78">
            <v>0</v>
          </cell>
          <cell r="M78">
            <v>51329.999999999993</v>
          </cell>
          <cell r="N78">
            <v>0</v>
          </cell>
          <cell r="O78">
            <v>3739.9999999999986</v>
          </cell>
          <cell r="P78">
            <v>540.00000000000023</v>
          </cell>
          <cell r="Q78">
            <v>2939.9999999999964</v>
          </cell>
          <cell r="R78">
            <v>8739.9999999999982</v>
          </cell>
          <cell r="S78">
            <v>0</v>
          </cell>
          <cell r="T78">
            <v>31360.000000000058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2645.3456221198153</v>
          </cell>
          <cell r="AB78">
            <v>0</v>
          </cell>
          <cell r="AC78">
            <v>0</v>
          </cell>
          <cell r="AD78">
            <v>104491.15207373272</v>
          </cell>
          <cell r="AE78">
            <v>0</v>
          </cell>
          <cell r="AF78">
            <v>703.00000000000682</v>
          </cell>
          <cell r="AG78">
            <v>0</v>
          </cell>
          <cell r="AH78">
            <v>121300</v>
          </cell>
          <cell r="AI78">
            <v>0</v>
          </cell>
          <cell r="AJ78">
            <v>0</v>
          </cell>
          <cell r="AK78">
            <v>0</v>
          </cell>
          <cell r="AL78">
            <v>29952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817118</v>
          </cell>
          <cell r="AV78">
            <v>244559.49769585265</v>
          </cell>
          <cell r="AW78">
            <v>151252</v>
          </cell>
          <cell r="AX78">
            <v>167835.8006263595</v>
          </cell>
          <cell r="AY78">
            <v>1212929.4976958525</v>
          </cell>
          <cell r="AZ78">
            <v>1182977.4976958525</v>
          </cell>
          <cell r="BA78">
            <v>4265</v>
          </cell>
          <cell r="BB78">
            <v>1083310</v>
          </cell>
          <cell r="BC78">
            <v>0</v>
          </cell>
          <cell r="BD78">
            <v>0</v>
          </cell>
          <cell r="BE78">
            <v>1212929.4976958525</v>
          </cell>
          <cell r="BF78">
            <v>1212929.4976958525</v>
          </cell>
          <cell r="BG78">
            <v>0</v>
          </cell>
          <cell r="BH78">
            <v>1113262</v>
          </cell>
          <cell r="BI78">
            <v>962010</v>
          </cell>
          <cell r="BJ78">
            <v>1061677.4976958525</v>
          </cell>
          <cell r="BK78">
            <v>4179.8326680939081</v>
          </cell>
          <cell r="BL78">
            <v>3968.9287097165993</v>
          </cell>
          <cell r="BM78">
            <v>5.3138762069719389E-2</v>
          </cell>
          <cell r="BN78">
            <v>0</v>
          </cell>
          <cell r="BO78">
            <v>0</v>
          </cell>
          <cell r="BP78">
            <v>1212929.4976958525</v>
          </cell>
          <cell r="BQ78">
            <v>4657.3917232120175</v>
          </cell>
          <cell r="BR78" t="str">
            <v>Y</v>
          </cell>
          <cell r="BS78">
            <v>4775.3129830545377</v>
          </cell>
          <cell r="BT78">
            <v>4.2352309159705559E-2</v>
          </cell>
          <cell r="BU78">
            <v>-9226.3647724398543</v>
          </cell>
          <cell r="BV78">
            <v>1203703.1329234126</v>
          </cell>
          <cell r="BW78">
            <v>0</v>
          </cell>
          <cell r="BX78">
            <v>1203703.1329234126</v>
          </cell>
          <cell r="BY78">
            <v>29952</v>
          </cell>
          <cell r="BZ78">
            <v>1173751.1329234126</v>
          </cell>
        </row>
        <row r="79">
          <cell r="C79">
            <v>9252248</v>
          </cell>
          <cell r="D79" t="str">
            <v>St Botolph's C of E Primary School</v>
          </cell>
          <cell r="E79">
            <v>403</v>
          </cell>
          <cell r="F79">
            <v>403</v>
          </cell>
          <cell r="G79">
            <v>0</v>
          </cell>
          <cell r="H79">
            <v>1296451</v>
          </cell>
          <cell r="I79">
            <v>0</v>
          </cell>
          <cell r="J79">
            <v>0</v>
          </cell>
          <cell r="K79">
            <v>31959.999999999905</v>
          </cell>
          <cell r="L79">
            <v>0</v>
          </cell>
          <cell r="M79">
            <v>43659.999999999978</v>
          </cell>
          <cell r="N79">
            <v>0</v>
          </cell>
          <cell r="O79">
            <v>7920.0000000000018</v>
          </cell>
          <cell r="P79">
            <v>269.99999999999983</v>
          </cell>
          <cell r="Q79">
            <v>3360.0000000000045</v>
          </cell>
          <cell r="R79">
            <v>2300.0000000000073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5724.1759776536373</v>
          </cell>
          <cell r="AB79">
            <v>0</v>
          </cell>
          <cell r="AC79">
            <v>0</v>
          </cell>
          <cell r="AD79">
            <v>129747.98882681562</v>
          </cell>
          <cell r="AE79">
            <v>0</v>
          </cell>
          <cell r="AF79">
            <v>0</v>
          </cell>
          <cell r="AG79">
            <v>0</v>
          </cell>
          <cell r="AH79">
            <v>121300</v>
          </cell>
          <cell r="AI79">
            <v>0</v>
          </cell>
          <cell r="AJ79">
            <v>0</v>
          </cell>
          <cell r="AK79">
            <v>0</v>
          </cell>
          <cell r="AL79">
            <v>48384</v>
          </cell>
          <cell r="AM79">
            <v>267330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1296451</v>
          </cell>
          <cell r="AV79">
            <v>224942.16480446915</v>
          </cell>
          <cell r="AW79">
            <v>437014</v>
          </cell>
          <cell r="AX79">
            <v>187232.04004625697</v>
          </cell>
          <cell r="AY79">
            <v>1958407.1648044691</v>
          </cell>
          <cell r="AZ79">
            <v>1642693.1648044691</v>
          </cell>
          <cell r="BA79">
            <v>4265</v>
          </cell>
          <cell r="BB79">
            <v>1718795</v>
          </cell>
          <cell r="BC79">
            <v>76101.835195530904</v>
          </cell>
          <cell r="BD79">
            <v>0</v>
          </cell>
          <cell r="BE79">
            <v>2034509</v>
          </cell>
          <cell r="BF79">
            <v>2034509.0000000002</v>
          </cell>
          <cell r="BG79">
            <v>0</v>
          </cell>
          <cell r="BH79">
            <v>2034509</v>
          </cell>
          <cell r="BI79">
            <v>1597495</v>
          </cell>
          <cell r="BJ79">
            <v>1597495</v>
          </cell>
          <cell r="BK79">
            <v>3964.0074441687343</v>
          </cell>
          <cell r="BL79">
            <v>3885.5825242718447</v>
          </cell>
          <cell r="BM79">
            <v>2.0183568205538596E-2</v>
          </cell>
          <cell r="BN79">
            <v>0</v>
          </cell>
          <cell r="BO79">
            <v>0</v>
          </cell>
          <cell r="BP79">
            <v>2034509</v>
          </cell>
          <cell r="BQ79">
            <v>4265</v>
          </cell>
          <cell r="BR79" t="str">
            <v>Y</v>
          </cell>
          <cell r="BS79">
            <v>5048.4094292803966</v>
          </cell>
          <cell r="BT79">
            <v>2.4777454721873093E-2</v>
          </cell>
          <cell r="BU79">
            <v>-14638.681115327801</v>
          </cell>
          <cell r="BV79">
            <v>2019870.3188846721</v>
          </cell>
          <cell r="BW79">
            <v>0</v>
          </cell>
          <cell r="BX79">
            <v>2019870.3188846721</v>
          </cell>
          <cell r="BY79">
            <v>48384</v>
          </cell>
          <cell r="BZ79">
            <v>1971486.3188846721</v>
          </cell>
        </row>
        <row r="80">
          <cell r="C80">
            <v>9253000</v>
          </cell>
          <cell r="D80" t="str">
            <v>Allington with Sedgebrook Church of England Primary School</v>
          </cell>
          <cell r="E80">
            <v>114</v>
          </cell>
          <cell r="F80">
            <v>114</v>
          </cell>
          <cell r="G80">
            <v>0</v>
          </cell>
          <cell r="H80">
            <v>366738</v>
          </cell>
          <cell r="I80">
            <v>0</v>
          </cell>
          <cell r="J80">
            <v>0</v>
          </cell>
          <cell r="K80">
            <v>2819.9999999999986</v>
          </cell>
          <cell r="L80">
            <v>0</v>
          </cell>
          <cell r="M80">
            <v>4129.9999999999982</v>
          </cell>
          <cell r="N80">
            <v>0</v>
          </cell>
          <cell r="O80">
            <v>1319.9999999999993</v>
          </cell>
          <cell r="P80">
            <v>0</v>
          </cell>
          <cell r="Q80">
            <v>0</v>
          </cell>
          <cell r="R80">
            <v>0</v>
          </cell>
          <cell r="S80">
            <v>979.99999999999955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23158.651685393259</v>
          </cell>
          <cell r="AE80">
            <v>0</v>
          </cell>
          <cell r="AF80">
            <v>0</v>
          </cell>
          <cell r="AG80">
            <v>0</v>
          </cell>
          <cell r="AH80">
            <v>121300</v>
          </cell>
          <cell r="AI80">
            <v>26288.384512683577</v>
          </cell>
          <cell r="AJ80">
            <v>0</v>
          </cell>
          <cell r="AK80">
            <v>0</v>
          </cell>
          <cell r="AL80">
            <v>13098.75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366738</v>
          </cell>
          <cell r="AV80">
            <v>32408.651685393255</v>
          </cell>
          <cell r="AW80">
            <v>160687.13451268358</v>
          </cell>
          <cell r="AX80">
            <v>48014.408002696626</v>
          </cell>
          <cell r="AY80">
            <v>559833.78619807679</v>
          </cell>
          <cell r="AZ80">
            <v>546735.03619807679</v>
          </cell>
          <cell r="BA80">
            <v>4265</v>
          </cell>
          <cell r="BB80">
            <v>486210</v>
          </cell>
          <cell r="BC80">
            <v>0</v>
          </cell>
          <cell r="BD80">
            <v>0</v>
          </cell>
          <cell r="BE80">
            <v>559833.78619807679</v>
          </cell>
          <cell r="BF80">
            <v>559833.78619807679</v>
          </cell>
          <cell r="BG80">
            <v>0</v>
          </cell>
          <cell r="BH80">
            <v>499308.75</v>
          </cell>
          <cell r="BI80">
            <v>338621.61548731639</v>
          </cell>
          <cell r="BJ80">
            <v>399146.65168539318</v>
          </cell>
          <cell r="BK80">
            <v>3501.2864182929225</v>
          </cell>
          <cell r="BL80">
            <v>3358.4557228194167</v>
          </cell>
          <cell r="BM80">
            <v>4.252868200793182E-2</v>
          </cell>
          <cell r="BN80">
            <v>0</v>
          </cell>
          <cell r="BO80">
            <v>0</v>
          </cell>
          <cell r="BP80">
            <v>559833.78619807679</v>
          </cell>
          <cell r="BQ80">
            <v>4795.9213701585686</v>
          </cell>
          <cell r="BR80" t="str">
            <v>Y</v>
          </cell>
          <cell r="BS80">
            <v>4910.8226859480419</v>
          </cell>
          <cell r="BT80">
            <v>1.6176026549675981E-2</v>
          </cell>
          <cell r="BU80">
            <v>-4140.9668663706434</v>
          </cell>
          <cell r="BV80">
            <v>555692.81933170615</v>
          </cell>
          <cell r="BW80">
            <v>0</v>
          </cell>
          <cell r="BX80">
            <v>555692.81933170615</v>
          </cell>
          <cell r="BY80">
            <v>13098.75</v>
          </cell>
          <cell r="BZ80">
            <v>542594.06933170615</v>
          </cell>
        </row>
        <row r="81">
          <cell r="C81">
            <v>9253001</v>
          </cell>
          <cell r="D81" t="str">
            <v>Ancaster CofE Primary School</v>
          </cell>
          <cell r="E81">
            <v>192</v>
          </cell>
          <cell r="F81">
            <v>192</v>
          </cell>
          <cell r="G81">
            <v>0</v>
          </cell>
          <cell r="H81">
            <v>617664</v>
          </cell>
          <cell r="I81">
            <v>0</v>
          </cell>
          <cell r="J81">
            <v>0</v>
          </cell>
          <cell r="K81">
            <v>20680.000000000029</v>
          </cell>
          <cell r="L81">
            <v>0</v>
          </cell>
          <cell r="M81">
            <v>27730.000000000036</v>
          </cell>
          <cell r="N81">
            <v>0</v>
          </cell>
          <cell r="O81">
            <v>879.99999999999864</v>
          </cell>
          <cell r="P81">
            <v>540.00000000000182</v>
          </cell>
          <cell r="Q81">
            <v>1679.9999999999975</v>
          </cell>
          <cell r="R81">
            <v>0</v>
          </cell>
          <cell r="S81">
            <v>1959.999999999997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1972.3636363636381</v>
          </cell>
          <cell r="AB81">
            <v>0</v>
          </cell>
          <cell r="AC81">
            <v>0</v>
          </cell>
          <cell r="AD81">
            <v>41457.32484076434</v>
          </cell>
          <cell r="AE81">
            <v>0</v>
          </cell>
          <cell r="AF81">
            <v>0</v>
          </cell>
          <cell r="AG81">
            <v>0</v>
          </cell>
          <cell r="AH81">
            <v>121300</v>
          </cell>
          <cell r="AI81">
            <v>0</v>
          </cell>
          <cell r="AJ81">
            <v>0</v>
          </cell>
          <cell r="AK81">
            <v>0</v>
          </cell>
          <cell r="AL81">
            <v>15593.75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617664</v>
          </cell>
          <cell r="AV81">
            <v>96899.688477128046</v>
          </cell>
          <cell r="AW81">
            <v>136893.75</v>
          </cell>
          <cell r="AX81">
            <v>81417.66729528665</v>
          </cell>
          <cell r="AY81">
            <v>851457.43847712805</v>
          </cell>
          <cell r="AZ81">
            <v>835863.68847712805</v>
          </cell>
          <cell r="BA81">
            <v>4265</v>
          </cell>
          <cell r="BB81">
            <v>818880</v>
          </cell>
          <cell r="BC81">
            <v>0</v>
          </cell>
          <cell r="BD81">
            <v>0</v>
          </cell>
          <cell r="BE81">
            <v>851457.43847712805</v>
          </cell>
          <cell r="BF81">
            <v>851457.43847712805</v>
          </cell>
          <cell r="BG81">
            <v>0</v>
          </cell>
          <cell r="BH81">
            <v>834473.75</v>
          </cell>
          <cell r="BI81">
            <v>697580</v>
          </cell>
          <cell r="BJ81">
            <v>714563.68847712805</v>
          </cell>
          <cell r="BK81">
            <v>3721.6858774850421</v>
          </cell>
          <cell r="BL81">
            <v>3578.413372580645</v>
          </cell>
          <cell r="BM81">
            <v>4.0037997287348935E-2</v>
          </cell>
          <cell r="BN81">
            <v>0</v>
          </cell>
          <cell r="BO81">
            <v>0</v>
          </cell>
          <cell r="BP81">
            <v>851457.43847712805</v>
          </cell>
          <cell r="BQ81">
            <v>4353.4567108183755</v>
          </cell>
          <cell r="BR81" t="str">
            <v>Y</v>
          </cell>
          <cell r="BS81">
            <v>4434.6741587350416</v>
          </cell>
          <cell r="BT81">
            <v>2.787707383711302E-2</v>
          </cell>
          <cell r="BU81">
            <v>-6974.2599854663467</v>
          </cell>
          <cell r="BV81">
            <v>844483.17849166167</v>
          </cell>
          <cell r="BW81">
            <v>0</v>
          </cell>
          <cell r="BX81">
            <v>844483.17849166167</v>
          </cell>
          <cell r="BY81">
            <v>15593.75</v>
          </cell>
          <cell r="BZ81">
            <v>828889.42849166167</v>
          </cell>
        </row>
        <row r="82">
          <cell r="C82">
            <v>9253004</v>
          </cell>
          <cell r="D82" t="str">
            <v>Barrowby Church of England Primary School</v>
          </cell>
          <cell r="E82">
            <v>233</v>
          </cell>
          <cell r="F82">
            <v>233</v>
          </cell>
          <cell r="G82">
            <v>0</v>
          </cell>
          <cell r="H82">
            <v>749561</v>
          </cell>
          <cell r="I82">
            <v>0</v>
          </cell>
          <cell r="J82">
            <v>0</v>
          </cell>
          <cell r="K82">
            <v>9870.0000000000036</v>
          </cell>
          <cell r="L82">
            <v>0</v>
          </cell>
          <cell r="M82">
            <v>12980</v>
          </cell>
          <cell r="N82">
            <v>0</v>
          </cell>
          <cell r="O82">
            <v>2430.43103448276</v>
          </cell>
          <cell r="P82">
            <v>271.16379310344848</v>
          </cell>
          <cell r="Q82">
            <v>421.8103448275865</v>
          </cell>
          <cell r="R82">
            <v>5543.7931034482781</v>
          </cell>
          <cell r="S82">
            <v>2460.5603448275824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1323.0653266331649</v>
          </cell>
          <cell r="AB82">
            <v>0</v>
          </cell>
          <cell r="AC82">
            <v>0</v>
          </cell>
          <cell r="AD82">
            <v>45906.974358974359</v>
          </cell>
          <cell r="AE82">
            <v>0</v>
          </cell>
          <cell r="AF82">
            <v>0</v>
          </cell>
          <cell r="AG82">
            <v>0</v>
          </cell>
          <cell r="AH82">
            <v>121300</v>
          </cell>
          <cell r="AI82">
            <v>0</v>
          </cell>
          <cell r="AJ82">
            <v>0</v>
          </cell>
          <cell r="AK82">
            <v>0</v>
          </cell>
          <cell r="AL82">
            <v>20958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749561</v>
          </cell>
          <cell r="AV82">
            <v>81207.798306297191</v>
          </cell>
          <cell r="AW82">
            <v>142258</v>
          </cell>
          <cell r="AX82">
            <v>91081.555971458889</v>
          </cell>
          <cell r="AY82">
            <v>973026.79830629716</v>
          </cell>
          <cell r="AZ82">
            <v>952068.79830629716</v>
          </cell>
          <cell r="BA82">
            <v>4265</v>
          </cell>
          <cell r="BB82">
            <v>993745</v>
          </cell>
          <cell r="BC82">
            <v>41676.201693702838</v>
          </cell>
          <cell r="BD82">
            <v>0</v>
          </cell>
          <cell r="BE82">
            <v>1014703</v>
          </cell>
          <cell r="BF82">
            <v>1014703</v>
          </cell>
          <cell r="BG82">
            <v>0</v>
          </cell>
          <cell r="BH82">
            <v>1014703</v>
          </cell>
          <cell r="BI82">
            <v>872445</v>
          </cell>
          <cell r="BJ82">
            <v>872445</v>
          </cell>
          <cell r="BK82">
            <v>3744.3991416309013</v>
          </cell>
          <cell r="BL82">
            <v>3711.6602316602316</v>
          </cell>
          <cell r="BM82">
            <v>8.8205568202091526E-3</v>
          </cell>
          <cell r="BN82">
            <v>0</v>
          </cell>
          <cell r="BO82">
            <v>0</v>
          </cell>
          <cell r="BP82">
            <v>1014703</v>
          </cell>
          <cell r="BQ82">
            <v>4265</v>
          </cell>
          <cell r="BR82" t="str">
            <v>Y</v>
          </cell>
          <cell r="BS82">
            <v>4354.9484978540777</v>
          </cell>
          <cell r="BT82">
            <v>2.2067910871914842E-2</v>
          </cell>
          <cell r="BU82">
            <v>-8463.5550865294736</v>
          </cell>
          <cell r="BV82">
            <v>1006239.4449134705</v>
          </cell>
          <cell r="BW82">
            <v>0</v>
          </cell>
          <cell r="BX82">
            <v>1006239.4449134705</v>
          </cell>
          <cell r="BY82">
            <v>20958</v>
          </cell>
          <cell r="BZ82">
            <v>985281.44491347054</v>
          </cell>
        </row>
        <row r="83">
          <cell r="C83">
            <v>9253005</v>
          </cell>
          <cell r="D83" t="str">
            <v>Baston CE Primary School</v>
          </cell>
          <cell r="E83">
            <v>181</v>
          </cell>
          <cell r="F83">
            <v>181</v>
          </cell>
          <cell r="G83">
            <v>0</v>
          </cell>
          <cell r="H83">
            <v>582277</v>
          </cell>
          <cell r="I83">
            <v>0</v>
          </cell>
          <cell r="J83">
            <v>0</v>
          </cell>
          <cell r="K83">
            <v>7050.0000000000018</v>
          </cell>
          <cell r="L83">
            <v>0</v>
          </cell>
          <cell r="M83">
            <v>10620</v>
          </cell>
          <cell r="N83">
            <v>0</v>
          </cell>
          <cell r="O83">
            <v>659.99999999999943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1302.7388535031835</v>
          </cell>
          <cell r="AB83">
            <v>0</v>
          </cell>
          <cell r="AC83">
            <v>0</v>
          </cell>
          <cell r="AD83">
            <v>39542.466666666667</v>
          </cell>
          <cell r="AE83">
            <v>0</v>
          </cell>
          <cell r="AF83">
            <v>0</v>
          </cell>
          <cell r="AG83">
            <v>0</v>
          </cell>
          <cell r="AH83">
            <v>121300</v>
          </cell>
          <cell r="AI83">
            <v>0</v>
          </cell>
          <cell r="AJ83">
            <v>0</v>
          </cell>
          <cell r="AK83">
            <v>0</v>
          </cell>
          <cell r="AL83">
            <v>17215.5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582277</v>
          </cell>
          <cell r="AV83">
            <v>59175.205520169853</v>
          </cell>
          <cell r="AW83">
            <v>138515.5</v>
          </cell>
          <cell r="AX83">
            <v>71004.876900000003</v>
          </cell>
          <cell r="AY83">
            <v>779967.70552016981</v>
          </cell>
          <cell r="AZ83">
            <v>762752.20552016981</v>
          </cell>
          <cell r="BA83">
            <v>4265</v>
          </cell>
          <cell r="BB83">
            <v>771965</v>
          </cell>
          <cell r="BC83">
            <v>9212.7944798301905</v>
          </cell>
          <cell r="BD83">
            <v>0</v>
          </cell>
          <cell r="BE83">
            <v>789180.5</v>
          </cell>
          <cell r="BF83">
            <v>789180.5</v>
          </cell>
          <cell r="BG83">
            <v>0</v>
          </cell>
          <cell r="BH83">
            <v>789180.5</v>
          </cell>
          <cell r="BI83">
            <v>650665</v>
          </cell>
          <cell r="BJ83">
            <v>650665</v>
          </cell>
          <cell r="BK83">
            <v>3594.8342541436464</v>
          </cell>
          <cell r="BL83">
            <v>3534.7872340425533</v>
          </cell>
          <cell r="BM83">
            <v>1.6987449632836986E-2</v>
          </cell>
          <cell r="BN83">
            <v>0</v>
          </cell>
          <cell r="BO83">
            <v>0</v>
          </cell>
          <cell r="BP83">
            <v>789180.5</v>
          </cell>
          <cell r="BQ83">
            <v>4265</v>
          </cell>
          <cell r="BR83" t="str">
            <v>Y</v>
          </cell>
          <cell r="BS83">
            <v>4360.1132596685084</v>
          </cell>
          <cell r="BT83">
            <v>2.0728072739280901E-2</v>
          </cell>
          <cell r="BU83">
            <v>-6574.6930071323377</v>
          </cell>
          <cell r="BV83">
            <v>782605.80699286761</v>
          </cell>
          <cell r="BW83">
            <v>0</v>
          </cell>
          <cell r="BX83">
            <v>782605.80699286761</v>
          </cell>
          <cell r="BY83">
            <v>17215.5</v>
          </cell>
          <cell r="BZ83">
            <v>765390.30699286761</v>
          </cell>
        </row>
        <row r="84">
          <cell r="C84">
            <v>9253007</v>
          </cell>
          <cell r="D84" t="str">
            <v>The Billinghay Church of England Primary School</v>
          </cell>
          <cell r="E84">
            <v>158</v>
          </cell>
          <cell r="F84">
            <v>158</v>
          </cell>
          <cell r="G84">
            <v>0</v>
          </cell>
          <cell r="H84">
            <v>508286</v>
          </cell>
          <cell r="I84">
            <v>0</v>
          </cell>
          <cell r="J84">
            <v>0</v>
          </cell>
          <cell r="K84">
            <v>21619.999999999989</v>
          </cell>
          <cell r="L84">
            <v>0</v>
          </cell>
          <cell r="M84">
            <v>27730.000000000025</v>
          </cell>
          <cell r="N84">
            <v>0</v>
          </cell>
          <cell r="O84">
            <v>5279.9999999999936</v>
          </cell>
          <cell r="P84">
            <v>32939.999999999993</v>
          </cell>
          <cell r="Q84">
            <v>419.99999999999983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1384.0310077519337</v>
          </cell>
          <cell r="AB84">
            <v>0</v>
          </cell>
          <cell r="AC84">
            <v>0</v>
          </cell>
          <cell r="AD84">
            <v>66952.5</v>
          </cell>
          <cell r="AE84">
            <v>0</v>
          </cell>
          <cell r="AF84">
            <v>3255.9999999999955</v>
          </cell>
          <cell r="AG84">
            <v>0</v>
          </cell>
          <cell r="AH84">
            <v>121300</v>
          </cell>
          <cell r="AI84">
            <v>0</v>
          </cell>
          <cell r="AJ84">
            <v>0</v>
          </cell>
          <cell r="AK84">
            <v>0</v>
          </cell>
          <cell r="AL84">
            <v>14845.25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508286</v>
          </cell>
          <cell r="AV84">
            <v>159582.53100775194</v>
          </cell>
          <cell r="AW84">
            <v>136145.25</v>
          </cell>
          <cell r="AX84">
            <v>114551.46426999998</v>
          </cell>
          <cell r="AY84">
            <v>804013.78100775194</v>
          </cell>
          <cell r="AZ84">
            <v>789168.53100775194</v>
          </cell>
          <cell r="BA84">
            <v>4265</v>
          </cell>
          <cell r="BB84">
            <v>673870</v>
          </cell>
          <cell r="BC84">
            <v>0</v>
          </cell>
          <cell r="BD84">
            <v>0</v>
          </cell>
          <cell r="BE84">
            <v>804013.78100775194</v>
          </cell>
          <cell r="BF84">
            <v>804013.78100775194</v>
          </cell>
          <cell r="BG84">
            <v>0</v>
          </cell>
          <cell r="BH84">
            <v>688715.25</v>
          </cell>
          <cell r="BI84">
            <v>552570</v>
          </cell>
          <cell r="BJ84">
            <v>667868.53100775194</v>
          </cell>
          <cell r="BK84">
            <v>4227.0160190364049</v>
          </cell>
          <cell r="BL84">
            <v>4021.4949012987008</v>
          </cell>
          <cell r="BM84">
            <v>5.1105651699653573E-2</v>
          </cell>
          <cell r="BN84">
            <v>0</v>
          </cell>
          <cell r="BO84">
            <v>0</v>
          </cell>
          <cell r="BP84">
            <v>804013.78100775194</v>
          </cell>
          <cell r="BQ84">
            <v>4994.7375380237463</v>
          </cell>
          <cell r="BR84" t="str">
            <v>Y</v>
          </cell>
          <cell r="BS84">
            <v>5088.6948165047588</v>
          </cell>
          <cell r="BT84">
            <v>3.7333156295585868E-2</v>
          </cell>
          <cell r="BU84">
            <v>-5739.2347797066814</v>
          </cell>
          <cell r="BV84">
            <v>798274.54622804525</v>
          </cell>
          <cell r="BW84">
            <v>0</v>
          </cell>
          <cell r="BX84">
            <v>798274.54622804525</v>
          </cell>
          <cell r="BY84">
            <v>14845.25</v>
          </cell>
          <cell r="BZ84">
            <v>783429.29622804525</v>
          </cell>
        </row>
        <row r="85">
          <cell r="C85">
            <v>9253015</v>
          </cell>
          <cell r="D85" t="str">
            <v>Coleby Church of England (Controlled) Primary School</v>
          </cell>
          <cell r="E85">
            <v>59</v>
          </cell>
          <cell r="F85">
            <v>59</v>
          </cell>
          <cell r="G85">
            <v>0</v>
          </cell>
          <cell r="H85">
            <v>189803</v>
          </cell>
          <cell r="I85">
            <v>0</v>
          </cell>
          <cell r="J85">
            <v>0</v>
          </cell>
          <cell r="K85">
            <v>6109.9999999999873</v>
          </cell>
          <cell r="L85">
            <v>0</v>
          </cell>
          <cell r="M85">
            <v>8849.9999999999909</v>
          </cell>
          <cell r="N85">
            <v>0</v>
          </cell>
          <cell r="O85">
            <v>0</v>
          </cell>
          <cell r="P85">
            <v>809.99999999999932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25288.62068965517</v>
          </cell>
          <cell r="AE85">
            <v>0</v>
          </cell>
          <cell r="AF85">
            <v>5050.5000000000036</v>
          </cell>
          <cell r="AG85">
            <v>0</v>
          </cell>
          <cell r="AH85">
            <v>121300</v>
          </cell>
          <cell r="AI85">
            <v>55000</v>
          </cell>
          <cell r="AJ85">
            <v>0</v>
          </cell>
          <cell r="AK85">
            <v>0</v>
          </cell>
          <cell r="AL85">
            <v>7859.25</v>
          </cell>
          <cell r="AM85">
            <v>0</v>
          </cell>
          <cell r="AN85">
            <v>0</v>
          </cell>
          <cell r="AO85">
            <v>0</v>
          </cell>
          <cell r="AP85">
            <v>6524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189803</v>
          </cell>
          <cell r="AV85">
            <v>46109.120689655145</v>
          </cell>
          <cell r="AW85">
            <v>190683.25</v>
          </cell>
          <cell r="AX85">
            <v>40897.735959999998</v>
          </cell>
          <cell r="AY85">
            <v>426595.37068965513</v>
          </cell>
          <cell r="AZ85">
            <v>412212.12068965513</v>
          </cell>
          <cell r="BA85">
            <v>4265</v>
          </cell>
          <cell r="BB85">
            <v>251635</v>
          </cell>
          <cell r="BC85">
            <v>0</v>
          </cell>
          <cell r="BD85">
            <v>0</v>
          </cell>
          <cell r="BE85">
            <v>426595.37068965513</v>
          </cell>
          <cell r="BF85">
            <v>426595.37068965519</v>
          </cell>
          <cell r="BG85">
            <v>0</v>
          </cell>
          <cell r="BH85">
            <v>266018.25</v>
          </cell>
          <cell r="BI85">
            <v>75335</v>
          </cell>
          <cell r="BJ85">
            <v>235912.12068965513</v>
          </cell>
          <cell r="BK85">
            <v>3998.5105201636461</v>
          </cell>
          <cell r="BL85">
            <v>2586.2845744680849</v>
          </cell>
          <cell r="BM85">
            <v>0.5460442983100614</v>
          </cell>
          <cell r="BN85">
            <v>0</v>
          </cell>
          <cell r="BO85">
            <v>0</v>
          </cell>
          <cell r="BP85">
            <v>426595.37068965513</v>
          </cell>
          <cell r="BQ85">
            <v>6986.6461133839848</v>
          </cell>
          <cell r="BR85" t="str">
            <v>Y</v>
          </cell>
          <cell r="BS85">
            <v>7230.4300116890699</v>
          </cell>
          <cell r="BT85">
            <v>8.9148338958105811E-2</v>
          </cell>
          <cell r="BU85">
            <v>-2143.1319747005959</v>
          </cell>
          <cell r="BV85">
            <v>424452.23871495452</v>
          </cell>
          <cell r="BW85">
            <v>0</v>
          </cell>
          <cell r="BX85">
            <v>424452.23871495452</v>
          </cell>
          <cell r="BY85">
            <v>7859.25</v>
          </cell>
          <cell r="BZ85">
            <v>416592.98871495452</v>
          </cell>
        </row>
        <row r="86">
          <cell r="C86">
            <v>9253017</v>
          </cell>
          <cell r="D86" t="str">
            <v>Denton CofE School</v>
          </cell>
          <cell r="E86">
            <v>62</v>
          </cell>
          <cell r="F86">
            <v>62</v>
          </cell>
          <cell r="G86">
            <v>0</v>
          </cell>
          <cell r="H86">
            <v>199454</v>
          </cell>
          <cell r="I86">
            <v>0</v>
          </cell>
          <cell r="J86">
            <v>0</v>
          </cell>
          <cell r="K86">
            <v>3290.0000000000114</v>
          </cell>
          <cell r="L86">
            <v>0</v>
          </cell>
          <cell r="M86">
            <v>5310.0000000000127</v>
          </cell>
          <cell r="N86">
            <v>0</v>
          </cell>
          <cell r="O86">
            <v>880.00000000000057</v>
          </cell>
          <cell r="P86">
            <v>539.99999999999943</v>
          </cell>
          <cell r="Q86">
            <v>1259.9999999999986</v>
          </cell>
          <cell r="R86">
            <v>919.99999999999898</v>
          </cell>
          <cell r="S86">
            <v>489.99999999999943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23793.962264150941</v>
          </cell>
          <cell r="AE86">
            <v>0</v>
          </cell>
          <cell r="AF86">
            <v>0</v>
          </cell>
          <cell r="AG86">
            <v>0</v>
          </cell>
          <cell r="AH86">
            <v>121300</v>
          </cell>
          <cell r="AI86">
            <v>55000</v>
          </cell>
          <cell r="AJ86">
            <v>0</v>
          </cell>
          <cell r="AK86">
            <v>0</v>
          </cell>
          <cell r="AL86">
            <v>3642.7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199454</v>
          </cell>
          <cell r="AV86">
            <v>36483.962264150963</v>
          </cell>
          <cell r="AW86">
            <v>179942.7</v>
          </cell>
          <cell r="AX86">
            <v>41385.296487547166</v>
          </cell>
          <cell r="AY86">
            <v>415880.66226415097</v>
          </cell>
          <cell r="AZ86">
            <v>412237.96226415096</v>
          </cell>
          <cell r="BA86">
            <v>4265</v>
          </cell>
          <cell r="BB86">
            <v>264430</v>
          </cell>
          <cell r="BC86">
            <v>0</v>
          </cell>
          <cell r="BD86">
            <v>0</v>
          </cell>
          <cell r="BE86">
            <v>415880.66226415097</v>
          </cell>
          <cell r="BF86">
            <v>415880.66226415092</v>
          </cell>
          <cell r="BG86">
            <v>0</v>
          </cell>
          <cell r="BH86">
            <v>268072.7</v>
          </cell>
          <cell r="BI86">
            <v>88130.000000000015</v>
          </cell>
          <cell r="BJ86">
            <v>235937.96226415096</v>
          </cell>
          <cell r="BK86">
            <v>3805.4510042604993</v>
          </cell>
          <cell r="BL86">
            <v>3440.3129268656712</v>
          </cell>
          <cell r="BM86">
            <v>0.10613513513362009</v>
          </cell>
          <cell r="BN86">
            <v>0</v>
          </cell>
          <cell r="BO86">
            <v>0</v>
          </cell>
          <cell r="BP86">
            <v>415880.66226415097</v>
          </cell>
          <cell r="BQ86">
            <v>6648.9993913572735</v>
          </cell>
          <cell r="BR86" t="str">
            <v>Y</v>
          </cell>
          <cell r="BS86">
            <v>6707.7526171637255</v>
          </cell>
          <cell r="BT86">
            <v>9.496006996602957E-2</v>
          </cell>
          <cell r="BU86">
            <v>-2252.104786973508</v>
          </cell>
          <cell r="BV86">
            <v>413628.55747717747</v>
          </cell>
          <cell r="BW86">
            <v>0</v>
          </cell>
          <cell r="BX86">
            <v>413628.55747717747</v>
          </cell>
          <cell r="BY86">
            <v>3642.7</v>
          </cell>
          <cell r="BZ86">
            <v>409985.85747717746</v>
          </cell>
        </row>
        <row r="87">
          <cell r="C87">
            <v>9253018</v>
          </cell>
          <cell r="D87" t="str">
            <v>Digby Church of England School</v>
          </cell>
          <cell r="E87">
            <v>58</v>
          </cell>
          <cell r="F87">
            <v>58</v>
          </cell>
          <cell r="G87">
            <v>0</v>
          </cell>
          <cell r="H87">
            <v>186586</v>
          </cell>
          <cell r="I87">
            <v>0</v>
          </cell>
          <cell r="J87">
            <v>0</v>
          </cell>
          <cell r="K87">
            <v>5169.9999999999973</v>
          </cell>
          <cell r="L87">
            <v>0</v>
          </cell>
          <cell r="M87">
            <v>7080.0000000000027</v>
          </cell>
          <cell r="N87">
            <v>0</v>
          </cell>
          <cell r="O87">
            <v>440.00000000000057</v>
          </cell>
          <cell r="P87">
            <v>269.99999999999955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11565.882352941178</v>
          </cell>
          <cell r="AE87">
            <v>0</v>
          </cell>
          <cell r="AF87">
            <v>3256.0000000000114</v>
          </cell>
          <cell r="AG87">
            <v>0</v>
          </cell>
          <cell r="AH87">
            <v>121300</v>
          </cell>
          <cell r="AI87">
            <v>55000</v>
          </cell>
          <cell r="AJ87">
            <v>0</v>
          </cell>
          <cell r="AK87">
            <v>0</v>
          </cell>
          <cell r="AL87">
            <v>8112.39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186586</v>
          </cell>
          <cell r="AV87">
            <v>27781.882352941189</v>
          </cell>
          <cell r="AW87">
            <v>184412.39</v>
          </cell>
          <cell r="AX87">
            <v>30599.428814117644</v>
          </cell>
          <cell r="AY87">
            <v>398780.27235294122</v>
          </cell>
          <cell r="AZ87">
            <v>390667.8823529412</v>
          </cell>
          <cell r="BA87">
            <v>4265</v>
          </cell>
          <cell r="BB87">
            <v>247370</v>
          </cell>
          <cell r="BC87">
            <v>0</v>
          </cell>
          <cell r="BD87">
            <v>0</v>
          </cell>
          <cell r="BE87">
            <v>398780.27235294122</v>
          </cell>
          <cell r="BF87">
            <v>398780.27235294122</v>
          </cell>
          <cell r="BG87">
            <v>0</v>
          </cell>
          <cell r="BH87">
            <v>255482.39</v>
          </cell>
          <cell r="BI87">
            <v>71070.000000000015</v>
          </cell>
          <cell r="BJ87">
            <v>214367.8823529412</v>
          </cell>
          <cell r="BK87">
            <v>3695.9979716024345</v>
          </cell>
          <cell r="BL87">
            <v>3343.3143583333335</v>
          </cell>
          <cell r="BM87">
            <v>0.10548921682761424</v>
          </cell>
          <cell r="BN87">
            <v>0</v>
          </cell>
          <cell r="BO87">
            <v>0</v>
          </cell>
          <cell r="BP87">
            <v>398780.27235294122</v>
          </cell>
          <cell r="BQ87">
            <v>6735.653144016228</v>
          </cell>
          <cell r="BR87" t="str">
            <v>Y</v>
          </cell>
          <cell r="BS87">
            <v>6875.5219371196763</v>
          </cell>
          <cell r="BT87">
            <v>7.1478598664227677E-2</v>
          </cell>
          <cell r="BU87">
            <v>-2106.8077039429591</v>
          </cell>
          <cell r="BV87">
            <v>396673.46464899828</v>
          </cell>
          <cell r="BW87">
            <v>0</v>
          </cell>
          <cell r="BX87">
            <v>396673.46464899828</v>
          </cell>
          <cell r="BY87">
            <v>8112.39</v>
          </cell>
          <cell r="BZ87">
            <v>388561.07464899827</v>
          </cell>
        </row>
        <row r="88">
          <cell r="C88">
            <v>9253021</v>
          </cell>
          <cell r="D88" t="str">
            <v>Dunston St Peter's Church of England Primary School</v>
          </cell>
          <cell r="E88">
            <v>70</v>
          </cell>
          <cell r="F88">
            <v>70</v>
          </cell>
          <cell r="G88">
            <v>0</v>
          </cell>
          <cell r="H88">
            <v>225190</v>
          </cell>
          <cell r="I88">
            <v>0</v>
          </cell>
          <cell r="J88">
            <v>0</v>
          </cell>
          <cell r="K88">
            <v>3759.9999999999909</v>
          </cell>
          <cell r="L88">
            <v>0</v>
          </cell>
          <cell r="M88">
            <v>5310.0000000000182</v>
          </cell>
          <cell r="N88">
            <v>0</v>
          </cell>
          <cell r="O88">
            <v>220.0000000000002</v>
          </cell>
          <cell r="P88">
            <v>1890</v>
          </cell>
          <cell r="Q88">
            <v>0</v>
          </cell>
          <cell r="R88">
            <v>0</v>
          </cell>
          <cell r="S88">
            <v>490.00000000000045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19775</v>
          </cell>
          <cell r="AE88">
            <v>0</v>
          </cell>
          <cell r="AF88">
            <v>739.99999999999807</v>
          </cell>
          <cell r="AG88">
            <v>0</v>
          </cell>
          <cell r="AH88">
            <v>121300</v>
          </cell>
          <cell r="AI88">
            <v>20212.500000000007</v>
          </cell>
          <cell r="AJ88">
            <v>0</v>
          </cell>
          <cell r="AK88">
            <v>0</v>
          </cell>
          <cell r="AL88">
            <v>6263.52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225190</v>
          </cell>
          <cell r="AV88">
            <v>32185.000000000004</v>
          </cell>
          <cell r="AW88">
            <v>147776.01999999999</v>
          </cell>
          <cell r="AX88">
            <v>39007.401299999998</v>
          </cell>
          <cell r="AY88">
            <v>405151.02</v>
          </cell>
          <cell r="AZ88">
            <v>398887.5</v>
          </cell>
          <cell r="BA88">
            <v>4265</v>
          </cell>
          <cell r="BB88">
            <v>298550</v>
          </cell>
          <cell r="BC88">
            <v>0</v>
          </cell>
          <cell r="BD88">
            <v>0</v>
          </cell>
          <cell r="BE88">
            <v>405151.02</v>
          </cell>
          <cell r="BF88">
            <v>405151.02</v>
          </cell>
          <cell r="BG88">
            <v>0</v>
          </cell>
          <cell r="BH88">
            <v>304813.52</v>
          </cell>
          <cell r="BI88">
            <v>157037.50000000003</v>
          </cell>
          <cell r="BJ88">
            <v>257375.00000000003</v>
          </cell>
          <cell r="BK88">
            <v>3676.7857142857147</v>
          </cell>
          <cell r="BL88">
            <v>3195.4233379746834</v>
          </cell>
          <cell r="BM88">
            <v>0.15064119066493625</v>
          </cell>
          <cell r="BN88">
            <v>0</v>
          </cell>
          <cell r="BO88">
            <v>0</v>
          </cell>
          <cell r="BP88">
            <v>405151.02</v>
          </cell>
          <cell r="BQ88">
            <v>5698.3928571428569</v>
          </cell>
          <cell r="BR88" t="str">
            <v>Y</v>
          </cell>
          <cell r="BS88">
            <v>5787.8717142857149</v>
          </cell>
          <cell r="BT88">
            <v>0.14249210586081951</v>
          </cell>
          <cell r="BU88">
            <v>-2542.6989530346054</v>
          </cell>
          <cell r="BV88">
            <v>402608.32104696543</v>
          </cell>
          <cell r="BW88">
            <v>0</v>
          </cell>
          <cell r="BX88">
            <v>402608.32104696543</v>
          </cell>
          <cell r="BY88">
            <v>6263.52</v>
          </cell>
          <cell r="BZ88">
            <v>396344.80104696541</v>
          </cell>
        </row>
        <row r="89">
          <cell r="C89">
            <v>9253026</v>
          </cell>
          <cell r="D89" t="str">
            <v>St Anne's Church of England Primary School, Grantham</v>
          </cell>
          <cell r="E89">
            <v>210</v>
          </cell>
          <cell r="F89">
            <v>210</v>
          </cell>
          <cell r="G89">
            <v>0</v>
          </cell>
          <cell r="H89">
            <v>675570</v>
          </cell>
          <cell r="I89">
            <v>0</v>
          </cell>
          <cell r="J89">
            <v>0</v>
          </cell>
          <cell r="K89">
            <v>19740</v>
          </cell>
          <cell r="L89">
            <v>0</v>
          </cell>
          <cell r="M89">
            <v>26549.999999999964</v>
          </cell>
          <cell r="N89">
            <v>0</v>
          </cell>
          <cell r="O89">
            <v>6820.0000000000182</v>
          </cell>
          <cell r="P89">
            <v>5130.0000000000018</v>
          </cell>
          <cell r="Q89">
            <v>2099.9999999999991</v>
          </cell>
          <cell r="R89">
            <v>459.99999999999977</v>
          </cell>
          <cell r="S89">
            <v>5390.0000000000027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15819.99999999996</v>
          </cell>
          <cell r="AB89">
            <v>0</v>
          </cell>
          <cell r="AC89">
            <v>0</v>
          </cell>
          <cell r="AD89">
            <v>59991.573033707864</v>
          </cell>
          <cell r="AE89">
            <v>0</v>
          </cell>
          <cell r="AF89">
            <v>0</v>
          </cell>
          <cell r="AG89">
            <v>0</v>
          </cell>
          <cell r="AH89">
            <v>121300</v>
          </cell>
          <cell r="AI89">
            <v>0</v>
          </cell>
          <cell r="AJ89">
            <v>0</v>
          </cell>
          <cell r="AK89">
            <v>0</v>
          </cell>
          <cell r="AL89">
            <v>17465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675570</v>
          </cell>
          <cell r="AV89">
            <v>142001.5730337078</v>
          </cell>
          <cell r="AW89">
            <v>138765</v>
          </cell>
          <cell r="AX89">
            <v>106149.02991685395</v>
          </cell>
          <cell r="AY89">
            <v>956336.5730337078</v>
          </cell>
          <cell r="AZ89">
            <v>938871.5730337078</v>
          </cell>
          <cell r="BA89">
            <v>4265</v>
          </cell>
          <cell r="BB89">
            <v>895650</v>
          </cell>
          <cell r="BC89">
            <v>0</v>
          </cell>
          <cell r="BD89">
            <v>0</v>
          </cell>
          <cell r="BE89">
            <v>956336.5730337078</v>
          </cell>
          <cell r="BF89">
            <v>956336.57303370791</v>
          </cell>
          <cell r="BG89">
            <v>0</v>
          </cell>
          <cell r="BH89">
            <v>913115</v>
          </cell>
          <cell r="BI89">
            <v>774350</v>
          </cell>
          <cell r="BJ89">
            <v>817571.5730337078</v>
          </cell>
          <cell r="BK89">
            <v>3893.1979668271802</v>
          </cell>
          <cell r="BL89">
            <v>3742.2661976635513</v>
          </cell>
          <cell r="BM89">
            <v>4.0331649645303599E-2</v>
          </cell>
          <cell r="BN89">
            <v>0</v>
          </cell>
          <cell r="BO89">
            <v>0</v>
          </cell>
          <cell r="BP89">
            <v>956336.5730337078</v>
          </cell>
          <cell r="BQ89">
            <v>4470.8170144462274</v>
          </cell>
          <cell r="BR89" t="str">
            <v>Y</v>
          </cell>
          <cell r="BS89">
            <v>4553.9836811128944</v>
          </cell>
          <cell r="BT89">
            <v>3.7188346985884246E-2</v>
          </cell>
          <cell r="BU89">
            <v>-7628.0968591038163</v>
          </cell>
          <cell r="BV89">
            <v>948708.47617460403</v>
          </cell>
          <cell r="BW89">
            <v>0</v>
          </cell>
          <cell r="BX89">
            <v>948708.47617460403</v>
          </cell>
          <cell r="BY89">
            <v>17465</v>
          </cell>
          <cell r="BZ89">
            <v>931243.47617460403</v>
          </cell>
        </row>
        <row r="90">
          <cell r="C90">
            <v>9253029</v>
          </cell>
          <cell r="D90" t="str">
            <v>The Gonerby Hill Foot Church of England Primary School</v>
          </cell>
          <cell r="E90">
            <v>314</v>
          </cell>
          <cell r="F90">
            <v>314</v>
          </cell>
          <cell r="G90">
            <v>0</v>
          </cell>
          <cell r="H90">
            <v>1010138</v>
          </cell>
          <cell r="I90">
            <v>0</v>
          </cell>
          <cell r="J90">
            <v>0</v>
          </cell>
          <cell r="K90">
            <v>33840.000000000029</v>
          </cell>
          <cell r="L90">
            <v>0</v>
          </cell>
          <cell r="M90">
            <v>44249.999999999927</v>
          </cell>
          <cell r="N90">
            <v>0</v>
          </cell>
          <cell r="O90">
            <v>3959.9999999999991</v>
          </cell>
          <cell r="P90">
            <v>3239.9999999999964</v>
          </cell>
          <cell r="Q90">
            <v>2100.0000000000009</v>
          </cell>
          <cell r="R90">
            <v>1379.9999999999991</v>
          </cell>
          <cell r="S90">
            <v>3429.9999999999923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11570.217391304343</v>
          </cell>
          <cell r="AB90">
            <v>0</v>
          </cell>
          <cell r="AC90">
            <v>0</v>
          </cell>
          <cell r="AD90">
            <v>88336.929460580926</v>
          </cell>
          <cell r="AE90">
            <v>0</v>
          </cell>
          <cell r="AF90">
            <v>148.0000000000048</v>
          </cell>
          <cell r="AG90">
            <v>0</v>
          </cell>
          <cell r="AH90">
            <v>121300</v>
          </cell>
          <cell r="AI90">
            <v>0</v>
          </cell>
          <cell r="AJ90">
            <v>0</v>
          </cell>
          <cell r="AK90">
            <v>0</v>
          </cell>
          <cell r="AL90">
            <v>33024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1010138</v>
          </cell>
          <cell r="AV90">
            <v>192255.14685188519</v>
          </cell>
          <cell r="AW90">
            <v>154324</v>
          </cell>
          <cell r="AX90">
            <v>144170.37835087138</v>
          </cell>
          <cell r="AY90">
            <v>1356717.1468518851</v>
          </cell>
          <cell r="AZ90">
            <v>1323693.1468518851</v>
          </cell>
          <cell r="BA90">
            <v>4265</v>
          </cell>
          <cell r="BB90">
            <v>1339210</v>
          </cell>
          <cell r="BC90">
            <v>15516.853148114868</v>
          </cell>
          <cell r="BD90">
            <v>0</v>
          </cell>
          <cell r="BE90">
            <v>1372234</v>
          </cell>
          <cell r="BF90">
            <v>1372234.0000000002</v>
          </cell>
          <cell r="BG90">
            <v>0</v>
          </cell>
          <cell r="BH90">
            <v>1372234</v>
          </cell>
          <cell r="BI90">
            <v>1217910</v>
          </cell>
          <cell r="BJ90">
            <v>1217910</v>
          </cell>
          <cell r="BK90">
            <v>3878.6942675159235</v>
          </cell>
          <cell r="BL90">
            <v>3793.6942675159235</v>
          </cell>
          <cell r="BM90">
            <v>2.2405600980507381E-2</v>
          </cell>
          <cell r="BN90">
            <v>0</v>
          </cell>
          <cell r="BO90">
            <v>0</v>
          </cell>
          <cell r="BP90">
            <v>1372234</v>
          </cell>
          <cell r="BQ90">
            <v>4265</v>
          </cell>
          <cell r="BR90" t="str">
            <v>Y</v>
          </cell>
          <cell r="BS90">
            <v>4370.1719745222927</v>
          </cell>
          <cell r="BT90">
            <v>1.9835843346631465E-2</v>
          </cell>
          <cell r="BU90">
            <v>-11405.821017898088</v>
          </cell>
          <cell r="BV90">
            <v>1360828.1789821018</v>
          </cell>
          <cell r="BW90">
            <v>0</v>
          </cell>
          <cell r="BX90">
            <v>1360828.1789821018</v>
          </cell>
          <cell r="BY90">
            <v>33024</v>
          </cell>
          <cell r="BZ90">
            <v>1327804.1789821018</v>
          </cell>
        </row>
        <row r="91">
          <cell r="C91">
            <v>9253031</v>
          </cell>
          <cell r="D91" t="str">
            <v>The Harlaxton Church of England Primary School</v>
          </cell>
          <cell r="E91">
            <v>195</v>
          </cell>
          <cell r="F91">
            <v>195</v>
          </cell>
          <cell r="G91">
            <v>0</v>
          </cell>
          <cell r="H91">
            <v>627315</v>
          </cell>
          <cell r="I91">
            <v>0</v>
          </cell>
          <cell r="J91">
            <v>0</v>
          </cell>
          <cell r="K91">
            <v>15039.999999999989</v>
          </cell>
          <cell r="L91">
            <v>0</v>
          </cell>
          <cell r="M91">
            <v>20649.999999999942</v>
          </cell>
          <cell r="N91">
            <v>0</v>
          </cell>
          <cell r="O91">
            <v>5279.9999999999973</v>
          </cell>
          <cell r="P91">
            <v>1620.0000000000014</v>
          </cell>
          <cell r="Q91">
            <v>2940.0000000000005</v>
          </cell>
          <cell r="R91">
            <v>920.00000000000387</v>
          </cell>
          <cell r="S91">
            <v>9800.0000000000418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1303.8461538461518</v>
          </cell>
          <cell r="AB91">
            <v>0</v>
          </cell>
          <cell r="AC91">
            <v>0</v>
          </cell>
          <cell r="AD91">
            <v>59848.148148148146</v>
          </cell>
          <cell r="AE91">
            <v>0</v>
          </cell>
          <cell r="AF91">
            <v>11377.499999999985</v>
          </cell>
          <cell r="AG91">
            <v>0</v>
          </cell>
          <cell r="AH91">
            <v>121300</v>
          </cell>
          <cell r="AI91">
            <v>0</v>
          </cell>
          <cell r="AJ91">
            <v>0</v>
          </cell>
          <cell r="AK91">
            <v>0</v>
          </cell>
          <cell r="AL91">
            <v>19710.5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627315</v>
          </cell>
          <cell r="AV91">
            <v>128779.49430199426</v>
          </cell>
          <cell r="AW91">
            <v>141010.5</v>
          </cell>
          <cell r="AX91">
            <v>102439.65080000002</v>
          </cell>
          <cell r="AY91">
            <v>897104.99430199421</v>
          </cell>
          <cell r="AZ91">
            <v>877394.49430199421</v>
          </cell>
          <cell r="BA91">
            <v>4265</v>
          </cell>
          <cell r="BB91">
            <v>831675</v>
          </cell>
          <cell r="BC91">
            <v>0</v>
          </cell>
          <cell r="BD91">
            <v>0</v>
          </cell>
          <cell r="BE91">
            <v>897104.99430199421</v>
          </cell>
          <cell r="BF91">
            <v>897104.99430199433</v>
          </cell>
          <cell r="BG91">
            <v>0</v>
          </cell>
          <cell r="BH91">
            <v>851385.5</v>
          </cell>
          <cell r="BI91">
            <v>710375</v>
          </cell>
          <cell r="BJ91">
            <v>756094.49430199421</v>
          </cell>
          <cell r="BK91">
            <v>3877.40766308715</v>
          </cell>
          <cell r="BL91">
            <v>3696.100411282051</v>
          </cell>
          <cell r="BM91">
            <v>4.9053659703527833E-2</v>
          </cell>
          <cell r="BN91">
            <v>0</v>
          </cell>
          <cell r="BO91">
            <v>0</v>
          </cell>
          <cell r="BP91">
            <v>897104.99430199421</v>
          </cell>
          <cell r="BQ91">
            <v>4499.4589451384318</v>
          </cell>
          <cell r="BR91" t="str">
            <v>Y</v>
          </cell>
          <cell r="BS91">
            <v>4600.5384323179187</v>
          </cell>
          <cell r="BT91">
            <v>4.1026876485800612E-2</v>
          </cell>
          <cell r="BU91">
            <v>-7083.2327977392588</v>
          </cell>
          <cell r="BV91">
            <v>890021.761504255</v>
          </cell>
          <cell r="BW91">
            <v>0</v>
          </cell>
          <cell r="BX91">
            <v>890021.761504255</v>
          </cell>
          <cell r="BY91">
            <v>19710.5</v>
          </cell>
          <cell r="BZ91">
            <v>870311.261504255</v>
          </cell>
        </row>
        <row r="92">
          <cell r="C92">
            <v>9253033</v>
          </cell>
          <cell r="D92" t="str">
            <v>Heckington St Andrew's Church of England School</v>
          </cell>
          <cell r="E92">
            <v>170</v>
          </cell>
          <cell r="F92">
            <v>170</v>
          </cell>
          <cell r="G92">
            <v>0</v>
          </cell>
          <cell r="H92">
            <v>546890</v>
          </cell>
          <cell r="I92">
            <v>0</v>
          </cell>
          <cell r="J92">
            <v>0</v>
          </cell>
          <cell r="K92">
            <v>16449.99999999996</v>
          </cell>
          <cell r="L92">
            <v>0</v>
          </cell>
          <cell r="M92">
            <v>23600.000000000018</v>
          </cell>
          <cell r="N92">
            <v>0</v>
          </cell>
          <cell r="O92">
            <v>7920.0000000000018</v>
          </cell>
          <cell r="P92">
            <v>269.99999999999994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1297.9729729729718</v>
          </cell>
          <cell r="AB92">
            <v>0</v>
          </cell>
          <cell r="AC92">
            <v>0</v>
          </cell>
          <cell r="AD92">
            <v>63077.611940298513</v>
          </cell>
          <cell r="AE92">
            <v>0</v>
          </cell>
          <cell r="AF92">
            <v>740.00000000000352</v>
          </cell>
          <cell r="AG92">
            <v>0</v>
          </cell>
          <cell r="AH92">
            <v>121300</v>
          </cell>
          <cell r="AI92">
            <v>0</v>
          </cell>
          <cell r="AJ92">
            <v>0</v>
          </cell>
          <cell r="AK92">
            <v>0</v>
          </cell>
          <cell r="AL92">
            <v>18587.75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546890</v>
          </cell>
          <cell r="AV92">
            <v>113355.58491327146</v>
          </cell>
          <cell r="AW92">
            <v>139887.75</v>
          </cell>
          <cell r="AX92">
            <v>93756.833934328359</v>
          </cell>
          <cell r="AY92">
            <v>800133.33491327148</v>
          </cell>
          <cell r="AZ92">
            <v>781545.58491327148</v>
          </cell>
          <cell r="BA92">
            <v>4265</v>
          </cell>
          <cell r="BB92">
            <v>725050</v>
          </cell>
          <cell r="BC92">
            <v>0</v>
          </cell>
          <cell r="BD92">
            <v>0</v>
          </cell>
          <cell r="BE92">
            <v>800133.33491327148</v>
          </cell>
          <cell r="BF92">
            <v>800133.33491327148</v>
          </cell>
          <cell r="BG92">
            <v>0</v>
          </cell>
          <cell r="BH92">
            <v>743637.75</v>
          </cell>
          <cell r="BI92">
            <v>603750</v>
          </cell>
          <cell r="BJ92">
            <v>660245.58491327148</v>
          </cell>
          <cell r="BK92">
            <v>3883.7975583133616</v>
          </cell>
          <cell r="BL92">
            <v>3702.6695578651688</v>
          </cell>
          <cell r="BM92">
            <v>4.8918219035625994E-2</v>
          </cell>
          <cell r="BN92">
            <v>0</v>
          </cell>
          <cell r="BO92">
            <v>0</v>
          </cell>
          <cell r="BP92">
            <v>800133.33491327148</v>
          </cell>
          <cell r="BQ92">
            <v>4597.3269700780675</v>
          </cell>
          <cell r="BR92" t="str">
            <v>Y</v>
          </cell>
          <cell r="BS92">
            <v>4706.6666759604204</v>
          </cell>
          <cell r="BT92">
            <v>4.8592663689395854E-2</v>
          </cell>
          <cell r="BU92">
            <v>-6175.1260287983278</v>
          </cell>
          <cell r="BV92">
            <v>793958.20888447319</v>
          </cell>
          <cell r="BW92">
            <v>0</v>
          </cell>
          <cell r="BX92">
            <v>793958.20888447319</v>
          </cell>
          <cell r="BY92">
            <v>18587.75</v>
          </cell>
          <cell r="BZ92">
            <v>775370.45888447319</v>
          </cell>
        </row>
        <row r="93">
          <cell r="C93">
            <v>9253037</v>
          </cell>
          <cell r="D93" t="str">
            <v>The Leasingham St Andrew's Church of England Primary School</v>
          </cell>
          <cell r="E93">
            <v>206</v>
          </cell>
          <cell r="F93">
            <v>206</v>
          </cell>
          <cell r="G93">
            <v>0</v>
          </cell>
          <cell r="H93">
            <v>662702</v>
          </cell>
          <cell r="I93">
            <v>0</v>
          </cell>
          <cell r="J93">
            <v>0</v>
          </cell>
          <cell r="K93">
            <v>19739.999999999993</v>
          </cell>
          <cell r="L93">
            <v>0</v>
          </cell>
          <cell r="M93">
            <v>27139.999999999949</v>
          </cell>
          <cell r="N93">
            <v>0</v>
          </cell>
          <cell r="O93">
            <v>2639.9999999999991</v>
          </cell>
          <cell r="P93">
            <v>540</v>
          </cell>
          <cell r="Q93">
            <v>7140</v>
          </cell>
          <cell r="R93">
            <v>1379.9999999999995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661.30681818181802</v>
          </cell>
          <cell r="AB93">
            <v>0</v>
          </cell>
          <cell r="AC93">
            <v>0</v>
          </cell>
          <cell r="AD93">
            <v>34032.163742690056</v>
          </cell>
          <cell r="AE93">
            <v>0</v>
          </cell>
          <cell r="AF93">
            <v>592.0000000000083</v>
          </cell>
          <cell r="AG93">
            <v>0</v>
          </cell>
          <cell r="AH93">
            <v>121300</v>
          </cell>
          <cell r="AI93">
            <v>0</v>
          </cell>
          <cell r="AJ93">
            <v>0</v>
          </cell>
          <cell r="AK93">
            <v>0</v>
          </cell>
          <cell r="AL93">
            <v>15344.25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662702</v>
          </cell>
          <cell r="AV93">
            <v>93865.470560871836</v>
          </cell>
          <cell r="AW93">
            <v>136644.25</v>
          </cell>
          <cell r="AX93">
            <v>82282.582429473652</v>
          </cell>
          <cell r="AY93">
            <v>893211.72056087188</v>
          </cell>
          <cell r="AZ93">
            <v>877867.47056087188</v>
          </cell>
          <cell r="BA93">
            <v>4265</v>
          </cell>
          <cell r="BB93">
            <v>878590</v>
          </cell>
          <cell r="BC93">
            <v>722.52943912812043</v>
          </cell>
          <cell r="BD93">
            <v>0</v>
          </cell>
          <cell r="BE93">
            <v>893934.25</v>
          </cell>
          <cell r="BF93">
            <v>893934.24999999988</v>
          </cell>
          <cell r="BG93">
            <v>0</v>
          </cell>
          <cell r="BH93">
            <v>893934.25</v>
          </cell>
          <cell r="BI93">
            <v>757290</v>
          </cell>
          <cell r="BJ93">
            <v>757290</v>
          </cell>
          <cell r="BK93">
            <v>3676.1650485436894</v>
          </cell>
          <cell r="BL93">
            <v>3585.3921568627452</v>
          </cell>
          <cell r="BM93">
            <v>2.5317423508945093E-2</v>
          </cell>
          <cell r="BN93">
            <v>0</v>
          </cell>
          <cell r="BO93">
            <v>0</v>
          </cell>
          <cell r="BP93">
            <v>893934.25</v>
          </cell>
          <cell r="BQ93">
            <v>4265</v>
          </cell>
          <cell r="BR93" t="str">
            <v>Y</v>
          </cell>
          <cell r="BS93">
            <v>4339.4866504854372</v>
          </cell>
          <cell r="BT93">
            <v>1.9803864401775728E-2</v>
          </cell>
          <cell r="BU93">
            <v>-7482.7997760732678</v>
          </cell>
          <cell r="BV93">
            <v>886451.45022392669</v>
          </cell>
          <cell r="BW93">
            <v>0</v>
          </cell>
          <cell r="BX93">
            <v>886451.45022392669</v>
          </cell>
          <cell r="BY93">
            <v>15344.25</v>
          </cell>
          <cell r="BZ93">
            <v>871107.20022392669</v>
          </cell>
        </row>
        <row r="94">
          <cell r="C94">
            <v>9253041</v>
          </cell>
          <cell r="D94" t="str">
            <v>Mrs Mary King's CofE (Controlled) Primary School</v>
          </cell>
          <cell r="E94">
            <v>100</v>
          </cell>
          <cell r="F94">
            <v>100</v>
          </cell>
          <cell r="G94">
            <v>0</v>
          </cell>
          <cell r="H94">
            <v>321700</v>
          </cell>
          <cell r="I94">
            <v>0</v>
          </cell>
          <cell r="J94">
            <v>0</v>
          </cell>
          <cell r="K94">
            <v>10810</v>
          </cell>
          <cell r="L94">
            <v>0</v>
          </cell>
          <cell r="M94">
            <v>15340</v>
          </cell>
          <cell r="N94">
            <v>0</v>
          </cell>
          <cell r="O94">
            <v>880</v>
          </cell>
          <cell r="P94">
            <v>1890.0000000000002</v>
          </cell>
          <cell r="Q94">
            <v>420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41898.876404494382</v>
          </cell>
          <cell r="AE94">
            <v>0</v>
          </cell>
          <cell r="AF94">
            <v>925.0000000000008</v>
          </cell>
          <cell r="AG94">
            <v>0</v>
          </cell>
          <cell r="AH94">
            <v>121300</v>
          </cell>
          <cell r="AI94">
            <v>36568.758344459275</v>
          </cell>
          <cell r="AJ94">
            <v>0</v>
          </cell>
          <cell r="AK94">
            <v>0</v>
          </cell>
          <cell r="AL94">
            <v>10079.799999999999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321700</v>
          </cell>
          <cell r="AV94">
            <v>72163.876404494382</v>
          </cell>
          <cell r="AW94">
            <v>167948.55834445928</v>
          </cell>
          <cell r="AX94">
            <v>62366.958202247188</v>
          </cell>
          <cell r="AY94">
            <v>561812.43474895367</v>
          </cell>
          <cell r="AZ94">
            <v>551732.63474895363</v>
          </cell>
          <cell r="BA94">
            <v>4265</v>
          </cell>
          <cell r="BB94">
            <v>426500</v>
          </cell>
          <cell r="BC94">
            <v>0</v>
          </cell>
          <cell r="BD94">
            <v>0</v>
          </cell>
          <cell r="BE94">
            <v>561812.43474895367</v>
          </cell>
          <cell r="BF94">
            <v>561812.43474895367</v>
          </cell>
          <cell r="BG94">
            <v>0</v>
          </cell>
          <cell r="BH94">
            <v>436579.8</v>
          </cell>
          <cell r="BI94">
            <v>268631.24165554071</v>
          </cell>
          <cell r="BJ94">
            <v>393863.8764044944</v>
          </cell>
          <cell r="BK94">
            <v>3938.6387640449439</v>
          </cell>
          <cell r="BL94">
            <v>3697.0460609952156</v>
          </cell>
          <cell r="BM94">
            <v>6.5347496099275912E-2</v>
          </cell>
          <cell r="BN94">
            <v>0</v>
          </cell>
          <cell r="BO94">
            <v>0</v>
          </cell>
          <cell r="BP94">
            <v>561812.43474895367</v>
          </cell>
          <cell r="BQ94">
            <v>5517.3263474895366</v>
          </cell>
          <cell r="BR94" t="str">
            <v>Y</v>
          </cell>
          <cell r="BS94">
            <v>5618.1243474895364</v>
          </cell>
          <cell r="BT94">
            <v>3.1509008602361721E-2</v>
          </cell>
          <cell r="BU94">
            <v>-3632.4270757637223</v>
          </cell>
          <cell r="BV94">
            <v>558180.00767318998</v>
          </cell>
          <cell r="BW94">
            <v>0</v>
          </cell>
          <cell r="BX94">
            <v>558180.00767318998</v>
          </cell>
          <cell r="BY94">
            <v>10079.799999999999</v>
          </cell>
          <cell r="BZ94">
            <v>548100.20767318993</v>
          </cell>
        </row>
        <row r="95">
          <cell r="C95">
            <v>9253045</v>
          </cell>
          <cell r="D95" t="str">
            <v>Navenby Church of England Primary School</v>
          </cell>
          <cell r="E95">
            <v>195</v>
          </cell>
          <cell r="F95">
            <v>195</v>
          </cell>
          <cell r="G95">
            <v>0</v>
          </cell>
          <cell r="H95">
            <v>627315</v>
          </cell>
          <cell r="I95">
            <v>0</v>
          </cell>
          <cell r="J95">
            <v>0</v>
          </cell>
          <cell r="K95">
            <v>12689.999999999958</v>
          </cell>
          <cell r="L95">
            <v>0</v>
          </cell>
          <cell r="M95">
            <v>16520.000000000047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663.70481927710853</v>
          </cell>
          <cell r="AB95">
            <v>0</v>
          </cell>
          <cell r="AC95">
            <v>0</v>
          </cell>
          <cell r="AD95">
            <v>48811.708860759485</v>
          </cell>
          <cell r="AE95">
            <v>0</v>
          </cell>
          <cell r="AF95">
            <v>0</v>
          </cell>
          <cell r="AG95">
            <v>0</v>
          </cell>
          <cell r="AH95">
            <v>121300</v>
          </cell>
          <cell r="AI95">
            <v>0</v>
          </cell>
          <cell r="AJ95">
            <v>0</v>
          </cell>
          <cell r="AK95">
            <v>0</v>
          </cell>
          <cell r="AL95">
            <v>18463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627315</v>
          </cell>
          <cell r="AV95">
            <v>78685.413680036596</v>
          </cell>
          <cell r="AW95">
            <v>139763</v>
          </cell>
          <cell r="AX95">
            <v>81123.776034177208</v>
          </cell>
          <cell r="AY95">
            <v>845763.41368003655</v>
          </cell>
          <cell r="AZ95">
            <v>827300.41368003655</v>
          </cell>
          <cell r="BA95">
            <v>4265</v>
          </cell>
          <cell r="BB95">
            <v>831675</v>
          </cell>
          <cell r="BC95">
            <v>4374.5863199634477</v>
          </cell>
          <cell r="BD95">
            <v>0</v>
          </cell>
          <cell r="BE95">
            <v>850138</v>
          </cell>
          <cell r="BF95">
            <v>850138.00000000012</v>
          </cell>
          <cell r="BG95">
            <v>0</v>
          </cell>
          <cell r="BH95">
            <v>850138</v>
          </cell>
          <cell r="BI95">
            <v>710375</v>
          </cell>
          <cell r="BJ95">
            <v>710375</v>
          </cell>
          <cell r="BK95">
            <v>3642.9487179487178</v>
          </cell>
          <cell r="BL95">
            <v>3564.263959390863</v>
          </cell>
          <cell r="BM95">
            <v>2.2076018907225419E-2</v>
          </cell>
          <cell r="BN95">
            <v>0</v>
          </cell>
          <cell r="BO95">
            <v>0</v>
          </cell>
          <cell r="BP95">
            <v>850138</v>
          </cell>
          <cell r="BQ95">
            <v>4265</v>
          </cell>
          <cell r="BR95" t="str">
            <v>Y</v>
          </cell>
          <cell r="BS95">
            <v>4359.6820512820514</v>
          </cell>
          <cell r="BT95">
            <v>2.0113910776358601E-2</v>
          </cell>
          <cell r="BU95">
            <v>-7083.2327977392588</v>
          </cell>
          <cell r="BV95">
            <v>843054.76720226079</v>
          </cell>
          <cell r="BW95">
            <v>0</v>
          </cell>
          <cell r="BX95">
            <v>843054.76720226079</v>
          </cell>
          <cell r="BY95">
            <v>18463</v>
          </cell>
          <cell r="BZ95">
            <v>824591.76720226079</v>
          </cell>
        </row>
        <row r="96">
          <cell r="C96">
            <v>9253047</v>
          </cell>
          <cell r="D96" t="str">
            <v>The North Hykeham All Saints Church of England Primary School</v>
          </cell>
          <cell r="E96">
            <v>197</v>
          </cell>
          <cell r="F96">
            <v>197</v>
          </cell>
          <cell r="G96">
            <v>0</v>
          </cell>
          <cell r="H96">
            <v>633749</v>
          </cell>
          <cell r="I96">
            <v>0</v>
          </cell>
          <cell r="J96">
            <v>0</v>
          </cell>
          <cell r="K96">
            <v>16919.999999999996</v>
          </cell>
          <cell r="L96">
            <v>0</v>
          </cell>
          <cell r="M96">
            <v>21830.000000000029</v>
          </cell>
          <cell r="N96">
            <v>0</v>
          </cell>
          <cell r="O96">
            <v>0</v>
          </cell>
          <cell r="P96">
            <v>540.00000000000045</v>
          </cell>
          <cell r="Q96">
            <v>840.0000000000008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2634.4378698224809</v>
          </cell>
          <cell r="AB96">
            <v>0</v>
          </cell>
          <cell r="AC96">
            <v>0</v>
          </cell>
          <cell r="AD96">
            <v>59174.81012658227</v>
          </cell>
          <cell r="AE96">
            <v>0</v>
          </cell>
          <cell r="AF96">
            <v>0</v>
          </cell>
          <cell r="AG96">
            <v>0</v>
          </cell>
          <cell r="AH96">
            <v>121300</v>
          </cell>
          <cell r="AI96">
            <v>0</v>
          </cell>
          <cell r="AJ96">
            <v>0</v>
          </cell>
          <cell r="AK96">
            <v>0</v>
          </cell>
          <cell r="AL96">
            <v>19211.5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633749</v>
          </cell>
          <cell r="AV96">
            <v>101939.24799640478</v>
          </cell>
          <cell r="AW96">
            <v>140511.5</v>
          </cell>
          <cell r="AX96">
            <v>91019.420376202528</v>
          </cell>
          <cell r="AY96">
            <v>876199.74799640477</v>
          </cell>
          <cell r="AZ96">
            <v>856988.24799640477</v>
          </cell>
          <cell r="BA96">
            <v>4265</v>
          </cell>
          <cell r="BB96">
            <v>840205</v>
          </cell>
          <cell r="BC96">
            <v>0</v>
          </cell>
          <cell r="BD96">
            <v>0</v>
          </cell>
          <cell r="BE96">
            <v>876199.74799640477</v>
          </cell>
          <cell r="BF96">
            <v>876199.74799640477</v>
          </cell>
          <cell r="BG96">
            <v>0</v>
          </cell>
          <cell r="BH96">
            <v>859416.5</v>
          </cell>
          <cell r="BI96">
            <v>718905</v>
          </cell>
          <cell r="BJ96">
            <v>735688.24799640477</v>
          </cell>
          <cell r="BK96">
            <v>3734.458111656877</v>
          </cell>
          <cell r="BL96">
            <v>3624.2363153061224</v>
          </cell>
          <cell r="BM96">
            <v>3.0412419820765663E-2</v>
          </cell>
          <cell r="BN96">
            <v>0</v>
          </cell>
          <cell r="BO96">
            <v>0</v>
          </cell>
          <cell r="BP96">
            <v>876199.74799640477</v>
          </cell>
          <cell r="BQ96">
            <v>4350.1941522660145</v>
          </cell>
          <cell r="BR96" t="str">
            <v>Y</v>
          </cell>
          <cell r="BS96">
            <v>4447.714456834542</v>
          </cell>
          <cell r="BT96">
            <v>2.4551831216946818E-2</v>
          </cell>
          <cell r="BU96">
            <v>-7155.8813392545326</v>
          </cell>
          <cell r="BV96">
            <v>869043.86665715021</v>
          </cell>
          <cell r="BW96">
            <v>0</v>
          </cell>
          <cell r="BX96">
            <v>869043.86665715021</v>
          </cell>
          <cell r="BY96">
            <v>19211.5</v>
          </cell>
          <cell r="BZ96">
            <v>849832.36665715021</v>
          </cell>
        </row>
        <row r="97">
          <cell r="C97">
            <v>9253050</v>
          </cell>
          <cell r="D97" t="str">
            <v>The Potterhanworth Church of England Primary School</v>
          </cell>
          <cell r="E97">
            <v>126</v>
          </cell>
          <cell r="F97">
            <v>126</v>
          </cell>
          <cell r="G97">
            <v>0</v>
          </cell>
          <cell r="H97">
            <v>405342</v>
          </cell>
          <cell r="I97">
            <v>0</v>
          </cell>
          <cell r="J97">
            <v>0</v>
          </cell>
          <cell r="K97">
            <v>5639.9999999999982</v>
          </cell>
          <cell r="L97">
            <v>0</v>
          </cell>
          <cell r="M97">
            <v>7669.9999999999873</v>
          </cell>
          <cell r="N97">
            <v>0</v>
          </cell>
          <cell r="O97">
            <v>0</v>
          </cell>
          <cell r="P97">
            <v>540.00000000000091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20512.372881355932</v>
          </cell>
          <cell r="AE97">
            <v>0</v>
          </cell>
          <cell r="AF97">
            <v>407.00000000000148</v>
          </cell>
          <cell r="AG97">
            <v>0</v>
          </cell>
          <cell r="AH97">
            <v>121300</v>
          </cell>
          <cell r="AI97">
            <v>10005.373831775694</v>
          </cell>
          <cell r="AJ97">
            <v>0</v>
          </cell>
          <cell r="AK97">
            <v>0</v>
          </cell>
          <cell r="AL97">
            <v>11976</v>
          </cell>
          <cell r="AM97">
            <v>0</v>
          </cell>
          <cell r="AN97">
            <v>0</v>
          </cell>
          <cell r="AO97">
            <v>0</v>
          </cell>
          <cell r="AP97">
            <v>17445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405342</v>
          </cell>
          <cell r="AV97">
            <v>34769.372881355914</v>
          </cell>
          <cell r="AW97">
            <v>160726.37383177568</v>
          </cell>
          <cell r="AX97">
            <v>47966.248609491515</v>
          </cell>
          <cell r="AY97">
            <v>600837.74671313167</v>
          </cell>
          <cell r="AZ97">
            <v>571416.74671313167</v>
          </cell>
          <cell r="BA97">
            <v>4265</v>
          </cell>
          <cell r="BB97">
            <v>537390</v>
          </cell>
          <cell r="BC97">
            <v>0</v>
          </cell>
          <cell r="BD97">
            <v>0</v>
          </cell>
          <cell r="BE97">
            <v>600837.74671313167</v>
          </cell>
          <cell r="BF97">
            <v>600837.74671313167</v>
          </cell>
          <cell r="BG97">
            <v>0</v>
          </cell>
          <cell r="BH97">
            <v>566811</v>
          </cell>
          <cell r="BI97">
            <v>406084.62616822432</v>
          </cell>
          <cell r="BJ97">
            <v>440111.37288135599</v>
          </cell>
          <cell r="BK97">
            <v>3492.9474038202857</v>
          </cell>
          <cell r="BL97">
            <v>3304.6719493560972</v>
          </cell>
          <cell r="BM97">
            <v>5.6972509631666522E-2</v>
          </cell>
          <cell r="BN97">
            <v>0</v>
          </cell>
          <cell r="BO97">
            <v>0</v>
          </cell>
          <cell r="BP97">
            <v>600837.74671313167</v>
          </cell>
          <cell r="BQ97">
            <v>4535.0535453423145</v>
          </cell>
          <cell r="BR97" t="str">
            <v>Y</v>
          </cell>
          <cell r="BS97">
            <v>4768.5535453423145</v>
          </cell>
          <cell r="BT97">
            <v>5.8891648126246476E-2</v>
          </cell>
          <cell r="BU97">
            <v>-4576.8581154622898</v>
          </cell>
          <cell r="BV97">
            <v>596260.88859766943</v>
          </cell>
          <cell r="BW97">
            <v>0</v>
          </cell>
          <cell r="BX97">
            <v>596260.88859766943</v>
          </cell>
          <cell r="BY97">
            <v>11976</v>
          </cell>
          <cell r="BZ97">
            <v>584284.88859766943</v>
          </cell>
        </row>
        <row r="98">
          <cell r="C98">
            <v>9253052</v>
          </cell>
          <cell r="D98" t="str">
            <v>The Ropsley Church of England Primary School</v>
          </cell>
          <cell r="E98">
            <v>113</v>
          </cell>
          <cell r="F98">
            <v>113</v>
          </cell>
          <cell r="G98">
            <v>0</v>
          </cell>
          <cell r="H98">
            <v>363521</v>
          </cell>
          <cell r="I98">
            <v>0</v>
          </cell>
          <cell r="J98">
            <v>0</v>
          </cell>
          <cell r="K98">
            <v>4229.9999999999973</v>
          </cell>
          <cell r="L98">
            <v>0</v>
          </cell>
          <cell r="M98">
            <v>5309.9999999999973</v>
          </cell>
          <cell r="N98">
            <v>0</v>
          </cell>
          <cell r="O98">
            <v>219.99999999999991</v>
          </cell>
          <cell r="P98">
            <v>1080.0000000000007</v>
          </cell>
          <cell r="Q98">
            <v>0</v>
          </cell>
          <cell r="R98">
            <v>0</v>
          </cell>
          <cell r="S98">
            <v>1470.0000000000009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1302.959183673468</v>
          </cell>
          <cell r="AB98">
            <v>0</v>
          </cell>
          <cell r="AC98">
            <v>0</v>
          </cell>
          <cell r="AD98">
            <v>28502.232142857145</v>
          </cell>
          <cell r="AE98">
            <v>0</v>
          </cell>
          <cell r="AF98">
            <v>0</v>
          </cell>
          <cell r="AG98">
            <v>0</v>
          </cell>
          <cell r="AH98">
            <v>121300</v>
          </cell>
          <cell r="AI98">
            <v>27022.69692923898</v>
          </cell>
          <cell r="AJ98">
            <v>0</v>
          </cell>
          <cell r="AK98">
            <v>0</v>
          </cell>
          <cell r="AL98">
            <v>10728.5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363521</v>
          </cell>
          <cell r="AV98">
            <v>42115.191326530607</v>
          </cell>
          <cell r="AW98">
            <v>159051.19692923897</v>
          </cell>
          <cell r="AX98">
            <v>52292.45371107143</v>
          </cell>
          <cell r="AY98">
            <v>564687.38825576962</v>
          </cell>
          <cell r="AZ98">
            <v>553958.88825576962</v>
          </cell>
          <cell r="BA98">
            <v>4265</v>
          </cell>
          <cell r="BB98">
            <v>481945</v>
          </cell>
          <cell r="BC98">
            <v>0</v>
          </cell>
          <cell r="BD98">
            <v>0</v>
          </cell>
          <cell r="BE98">
            <v>564687.38825576962</v>
          </cell>
          <cell r="BF98">
            <v>564687.38825576962</v>
          </cell>
          <cell r="BG98">
            <v>0</v>
          </cell>
          <cell r="BH98">
            <v>492673.5</v>
          </cell>
          <cell r="BI98">
            <v>333622.30307076103</v>
          </cell>
          <cell r="BJ98">
            <v>405636.19132653065</v>
          </cell>
          <cell r="BK98">
            <v>3589.7008081993863</v>
          </cell>
          <cell r="BL98">
            <v>3404.5102043189086</v>
          </cell>
          <cell r="BM98">
            <v>5.439566714928562E-2</v>
          </cell>
          <cell r="BN98">
            <v>0</v>
          </cell>
          <cell r="BO98">
            <v>0</v>
          </cell>
          <cell r="BP98">
            <v>564687.38825576962</v>
          </cell>
          <cell r="BQ98">
            <v>4902.2910465112354</v>
          </cell>
          <cell r="BR98" t="str">
            <v>Y</v>
          </cell>
          <cell r="BS98">
            <v>4997.2335243873422</v>
          </cell>
          <cell r="BT98">
            <v>2.7456082975425344E-2</v>
          </cell>
          <cell r="BU98">
            <v>-4104.6425956130061</v>
          </cell>
          <cell r="BV98">
            <v>560582.74566015659</v>
          </cell>
          <cell r="BW98">
            <v>0</v>
          </cell>
          <cell r="BX98">
            <v>560582.74566015659</v>
          </cell>
          <cell r="BY98">
            <v>10728.5</v>
          </cell>
          <cell r="BZ98">
            <v>549854.24566015659</v>
          </cell>
        </row>
        <row r="99">
          <cell r="C99">
            <v>9253056</v>
          </cell>
          <cell r="D99" t="str">
            <v>St Lawrence Church of England Primary School</v>
          </cell>
          <cell r="E99">
            <v>202</v>
          </cell>
          <cell r="F99">
            <v>202</v>
          </cell>
          <cell r="G99">
            <v>0</v>
          </cell>
          <cell r="H99">
            <v>649834</v>
          </cell>
          <cell r="I99">
            <v>0</v>
          </cell>
          <cell r="J99">
            <v>0</v>
          </cell>
          <cell r="K99">
            <v>10340.000000000009</v>
          </cell>
          <cell r="L99">
            <v>0</v>
          </cell>
          <cell r="M99">
            <v>13570.000000000016</v>
          </cell>
          <cell r="N99">
            <v>0</v>
          </cell>
          <cell r="O99">
            <v>442.1890547263684</v>
          </cell>
          <cell r="P99">
            <v>814.02985074627088</v>
          </cell>
          <cell r="Q99">
            <v>0</v>
          </cell>
          <cell r="R99">
            <v>1386.8656716417947</v>
          </cell>
          <cell r="S99">
            <v>0</v>
          </cell>
          <cell r="T99">
            <v>643.18407960198965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1979.1329479768733</v>
          </cell>
          <cell r="AB99">
            <v>0</v>
          </cell>
          <cell r="AC99">
            <v>0</v>
          </cell>
          <cell r="AD99">
            <v>48127.108433734946</v>
          </cell>
          <cell r="AE99">
            <v>0</v>
          </cell>
          <cell r="AF99">
            <v>0</v>
          </cell>
          <cell r="AG99">
            <v>0</v>
          </cell>
          <cell r="AH99">
            <v>121300</v>
          </cell>
          <cell r="AI99">
            <v>0</v>
          </cell>
          <cell r="AJ99">
            <v>0</v>
          </cell>
          <cell r="AK99">
            <v>0</v>
          </cell>
          <cell r="AL99">
            <v>17714.5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649834</v>
          </cell>
          <cell r="AV99">
            <v>77302.51003842827</v>
          </cell>
          <cell r="AW99">
            <v>139014.5</v>
          </cell>
          <cell r="AX99">
            <v>82991.898849969424</v>
          </cell>
          <cell r="AY99">
            <v>866151.01003842824</v>
          </cell>
          <cell r="AZ99">
            <v>848436.51003842824</v>
          </cell>
          <cell r="BA99">
            <v>4265</v>
          </cell>
          <cell r="BB99">
            <v>861530</v>
          </cell>
          <cell r="BC99">
            <v>13093.489961571759</v>
          </cell>
          <cell r="BD99">
            <v>0</v>
          </cell>
          <cell r="BE99">
            <v>879244.5</v>
          </cell>
          <cell r="BF99">
            <v>879244.5</v>
          </cell>
          <cell r="BG99">
            <v>0</v>
          </cell>
          <cell r="BH99">
            <v>879244.5</v>
          </cell>
          <cell r="BI99">
            <v>740230</v>
          </cell>
          <cell r="BJ99">
            <v>740230</v>
          </cell>
          <cell r="BK99">
            <v>3664.5049504950493</v>
          </cell>
          <cell r="BL99">
            <v>3579.5049504950493</v>
          </cell>
          <cell r="BM99">
            <v>2.3746300445329573E-2</v>
          </cell>
          <cell r="BN99">
            <v>0</v>
          </cell>
          <cell r="BO99">
            <v>0</v>
          </cell>
          <cell r="BP99">
            <v>879244.5</v>
          </cell>
          <cell r="BQ99">
            <v>4265</v>
          </cell>
          <cell r="BR99" t="str">
            <v>Y</v>
          </cell>
          <cell r="BS99">
            <v>4352.6955445544554</v>
          </cell>
          <cell r="BT99">
            <v>1.9917072132396907E-2</v>
          </cell>
          <cell r="BU99">
            <v>-7337.5026930427193</v>
          </cell>
          <cell r="BV99">
            <v>871906.99730695726</v>
          </cell>
          <cell r="BW99">
            <v>0</v>
          </cell>
          <cell r="BX99">
            <v>871906.99730695726</v>
          </cell>
          <cell r="BY99">
            <v>17714.5</v>
          </cell>
          <cell r="BZ99">
            <v>854192.49730695726</v>
          </cell>
        </row>
        <row r="100">
          <cell r="C100">
            <v>9253066</v>
          </cell>
          <cell r="D100" t="str">
            <v>Swinderby All Saints Church of England Primary School</v>
          </cell>
          <cell r="E100">
            <v>75</v>
          </cell>
          <cell r="F100">
            <v>75</v>
          </cell>
          <cell r="G100">
            <v>0</v>
          </cell>
          <cell r="H100">
            <v>241275</v>
          </cell>
          <cell r="I100">
            <v>0</v>
          </cell>
          <cell r="J100">
            <v>0</v>
          </cell>
          <cell r="K100">
            <v>6109.9999999999882</v>
          </cell>
          <cell r="L100">
            <v>0</v>
          </cell>
          <cell r="M100">
            <v>7669.9999999999854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459.99999999999881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15409.09090909091</v>
          </cell>
          <cell r="AE100">
            <v>0</v>
          </cell>
          <cell r="AF100">
            <v>0</v>
          </cell>
          <cell r="AG100">
            <v>0</v>
          </cell>
          <cell r="AH100">
            <v>121300</v>
          </cell>
          <cell r="AI100">
            <v>54926.56875834446</v>
          </cell>
          <cell r="AJ100">
            <v>0</v>
          </cell>
          <cell r="AK100">
            <v>0</v>
          </cell>
          <cell r="AL100">
            <v>10728.5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241275</v>
          </cell>
          <cell r="AV100">
            <v>29649.090909090883</v>
          </cell>
          <cell r="AW100">
            <v>186955.06875834445</v>
          </cell>
          <cell r="AX100">
            <v>36135.420363636353</v>
          </cell>
          <cell r="AY100">
            <v>457879.15966743533</v>
          </cell>
          <cell r="AZ100">
            <v>447150.65966743533</v>
          </cell>
          <cell r="BA100">
            <v>4265</v>
          </cell>
          <cell r="BB100">
            <v>319875</v>
          </cell>
          <cell r="BC100">
            <v>0</v>
          </cell>
          <cell r="BD100">
            <v>0</v>
          </cell>
          <cell r="BE100">
            <v>457879.15966743533</v>
          </cell>
          <cell r="BF100">
            <v>457879.15966743533</v>
          </cell>
          <cell r="BG100">
            <v>0</v>
          </cell>
          <cell r="BH100">
            <v>330603.5</v>
          </cell>
          <cell r="BI100">
            <v>143648.43124165555</v>
          </cell>
          <cell r="BJ100">
            <v>270924.09090909088</v>
          </cell>
          <cell r="BK100">
            <v>3612.3212121212118</v>
          </cell>
          <cell r="BL100">
            <v>2812.8056017931085</v>
          </cell>
          <cell r="BM100">
            <v>0.28424133179286465</v>
          </cell>
          <cell r="BN100">
            <v>0</v>
          </cell>
          <cell r="BO100">
            <v>0</v>
          </cell>
          <cell r="BP100">
            <v>457879.15966743533</v>
          </cell>
          <cell r="BQ100">
            <v>5962.0087955658046</v>
          </cell>
          <cell r="BR100" t="str">
            <v>Y</v>
          </cell>
          <cell r="BS100">
            <v>6105.0554622324707</v>
          </cell>
          <cell r="BT100">
            <v>0.17873563072618692</v>
          </cell>
          <cell r="BU100">
            <v>-2724.3203068227917</v>
          </cell>
          <cell r="BV100">
            <v>455154.83936061256</v>
          </cell>
          <cell r="BW100">
            <v>0</v>
          </cell>
          <cell r="BX100">
            <v>455154.83936061256</v>
          </cell>
          <cell r="BY100">
            <v>10728.5</v>
          </cell>
          <cell r="BZ100">
            <v>444426.33936061256</v>
          </cell>
        </row>
        <row r="101">
          <cell r="C101">
            <v>9253068</v>
          </cell>
          <cell r="D101" t="str">
            <v>The St Michael's Church of England Primary School, Thorpe on the Hill</v>
          </cell>
          <cell r="E101">
            <v>195</v>
          </cell>
          <cell r="F101">
            <v>195</v>
          </cell>
          <cell r="G101">
            <v>0</v>
          </cell>
          <cell r="H101">
            <v>627315</v>
          </cell>
          <cell r="I101">
            <v>0</v>
          </cell>
          <cell r="J101">
            <v>0</v>
          </cell>
          <cell r="K101">
            <v>10340.000000000016</v>
          </cell>
          <cell r="L101">
            <v>0</v>
          </cell>
          <cell r="M101">
            <v>14159.999999999991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54021.290322580651</v>
          </cell>
          <cell r="AE101">
            <v>0</v>
          </cell>
          <cell r="AF101">
            <v>0</v>
          </cell>
          <cell r="AG101">
            <v>0</v>
          </cell>
          <cell r="AH101">
            <v>121300</v>
          </cell>
          <cell r="AI101">
            <v>0</v>
          </cell>
          <cell r="AJ101">
            <v>0</v>
          </cell>
          <cell r="AK101">
            <v>0</v>
          </cell>
          <cell r="AL101">
            <v>12974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627315</v>
          </cell>
          <cell r="AV101">
            <v>78521.290322580666</v>
          </cell>
          <cell r="AW101">
            <v>134274</v>
          </cell>
          <cell r="AX101">
            <v>84091.294090322583</v>
          </cell>
          <cell r="AY101">
            <v>840110.29032258061</v>
          </cell>
          <cell r="AZ101">
            <v>827136.29032258061</v>
          </cell>
          <cell r="BA101">
            <v>4265</v>
          </cell>
          <cell r="BB101">
            <v>831675</v>
          </cell>
          <cell r="BC101">
            <v>4538.7096774193924</v>
          </cell>
          <cell r="BD101">
            <v>0</v>
          </cell>
          <cell r="BE101">
            <v>844649</v>
          </cell>
          <cell r="BF101">
            <v>844649</v>
          </cell>
          <cell r="BG101">
            <v>0</v>
          </cell>
          <cell r="BH101">
            <v>844649</v>
          </cell>
          <cell r="BI101">
            <v>710375</v>
          </cell>
          <cell r="BJ101">
            <v>710375</v>
          </cell>
          <cell r="BK101">
            <v>3642.9487179487178</v>
          </cell>
          <cell r="BL101">
            <v>3541.5789473684213</v>
          </cell>
          <cell r="BM101">
            <v>2.8622761792623477E-2</v>
          </cell>
          <cell r="BN101">
            <v>0</v>
          </cell>
          <cell r="BO101">
            <v>0</v>
          </cell>
          <cell r="BP101">
            <v>844649</v>
          </cell>
          <cell r="BQ101">
            <v>4265</v>
          </cell>
          <cell r="BR101" t="str">
            <v>Y</v>
          </cell>
          <cell r="BS101">
            <v>4331.5333333333338</v>
          </cell>
          <cell r="BT101">
            <v>1.9595940074052631E-2</v>
          </cell>
          <cell r="BU101">
            <v>-7083.2327977392588</v>
          </cell>
          <cell r="BV101">
            <v>837565.76720226079</v>
          </cell>
          <cell r="BW101">
            <v>0</v>
          </cell>
          <cell r="BX101">
            <v>837565.76720226079</v>
          </cell>
          <cell r="BY101">
            <v>12974</v>
          </cell>
          <cell r="BZ101">
            <v>824591.76720226079</v>
          </cell>
        </row>
        <row r="102">
          <cell r="C102">
            <v>9253070</v>
          </cell>
          <cell r="D102" t="str">
            <v>The Uffington Church of England Primary School</v>
          </cell>
          <cell r="E102">
            <v>99</v>
          </cell>
          <cell r="F102">
            <v>99</v>
          </cell>
          <cell r="G102">
            <v>0</v>
          </cell>
          <cell r="H102">
            <v>318483</v>
          </cell>
          <cell r="I102">
            <v>0</v>
          </cell>
          <cell r="J102">
            <v>0</v>
          </cell>
          <cell r="K102">
            <v>469.99999999999994</v>
          </cell>
          <cell r="L102">
            <v>0</v>
          </cell>
          <cell r="M102">
            <v>1179.9999999999998</v>
          </cell>
          <cell r="N102">
            <v>0</v>
          </cell>
          <cell r="O102">
            <v>659.99999999999989</v>
          </cell>
          <cell r="P102">
            <v>269.99999999999994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1331.7857142857138</v>
          </cell>
          <cell r="AB102">
            <v>0</v>
          </cell>
          <cell r="AC102">
            <v>0</v>
          </cell>
          <cell r="AD102">
            <v>24188.108108108107</v>
          </cell>
          <cell r="AE102">
            <v>0</v>
          </cell>
          <cell r="AF102">
            <v>0</v>
          </cell>
          <cell r="AG102">
            <v>0</v>
          </cell>
          <cell r="AH102">
            <v>121300</v>
          </cell>
          <cell r="AI102">
            <v>37303.070761014678</v>
          </cell>
          <cell r="AJ102">
            <v>0</v>
          </cell>
          <cell r="AK102">
            <v>0</v>
          </cell>
          <cell r="AL102">
            <v>7734.5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318483</v>
          </cell>
          <cell r="AV102">
            <v>28099.89382239382</v>
          </cell>
          <cell r="AW102">
            <v>166337.57076101468</v>
          </cell>
          <cell r="AX102">
            <v>44682.236343783778</v>
          </cell>
          <cell r="AY102">
            <v>512920.46458340855</v>
          </cell>
          <cell r="AZ102">
            <v>505185.96458340855</v>
          </cell>
          <cell r="BA102">
            <v>4265</v>
          </cell>
          <cell r="BB102">
            <v>422235</v>
          </cell>
          <cell r="BC102">
            <v>0</v>
          </cell>
          <cell r="BD102">
            <v>0</v>
          </cell>
          <cell r="BE102">
            <v>512920.46458340855</v>
          </cell>
          <cell r="BF102">
            <v>512920.46458340855</v>
          </cell>
          <cell r="BG102">
            <v>0</v>
          </cell>
          <cell r="BH102">
            <v>429969.5</v>
          </cell>
          <cell r="BI102">
            <v>263631.92923898529</v>
          </cell>
          <cell r="BJ102">
            <v>346582.89382239385</v>
          </cell>
          <cell r="BK102">
            <v>3500.8373113373113</v>
          </cell>
          <cell r="BL102">
            <v>3030.0288379430144</v>
          </cell>
          <cell r="BM102">
            <v>0.15538085562047427</v>
          </cell>
          <cell r="BN102">
            <v>0</v>
          </cell>
          <cell r="BO102">
            <v>0</v>
          </cell>
          <cell r="BP102">
            <v>512920.46458340855</v>
          </cell>
          <cell r="BQ102">
            <v>5102.8885311455406</v>
          </cell>
          <cell r="BR102" t="str">
            <v>Y</v>
          </cell>
          <cell r="BS102">
            <v>5181.0147937718039</v>
          </cell>
          <cell r="BT102">
            <v>5.300288142894849E-2</v>
          </cell>
          <cell r="BU102">
            <v>-3596.102805006085</v>
          </cell>
          <cell r="BV102">
            <v>509324.36177840247</v>
          </cell>
          <cell r="BW102">
            <v>0</v>
          </cell>
          <cell r="BX102">
            <v>509324.36177840247</v>
          </cell>
          <cell r="BY102">
            <v>7734.5</v>
          </cell>
          <cell r="BZ102">
            <v>501589.86177840247</v>
          </cell>
        </row>
        <row r="103">
          <cell r="C103">
            <v>9253071</v>
          </cell>
          <cell r="D103" t="str">
            <v>The Welbourn Church of England Primary School</v>
          </cell>
          <cell r="E103">
            <v>60</v>
          </cell>
          <cell r="F103">
            <v>60</v>
          </cell>
          <cell r="G103">
            <v>0</v>
          </cell>
          <cell r="H103">
            <v>193020</v>
          </cell>
          <cell r="I103">
            <v>0</v>
          </cell>
          <cell r="J103">
            <v>0</v>
          </cell>
          <cell r="K103">
            <v>6110.00000000001</v>
          </cell>
          <cell r="L103">
            <v>0</v>
          </cell>
          <cell r="M103">
            <v>7670.0000000000127</v>
          </cell>
          <cell r="N103">
            <v>0</v>
          </cell>
          <cell r="O103">
            <v>0</v>
          </cell>
          <cell r="P103">
            <v>539.99999999999943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627.77777777777715</v>
          </cell>
          <cell r="AB103">
            <v>0</v>
          </cell>
          <cell r="AC103">
            <v>0</v>
          </cell>
          <cell r="AD103">
            <v>13560</v>
          </cell>
          <cell r="AE103">
            <v>0</v>
          </cell>
          <cell r="AF103">
            <v>1294.9999999999982</v>
          </cell>
          <cell r="AG103">
            <v>0</v>
          </cell>
          <cell r="AH103">
            <v>121300</v>
          </cell>
          <cell r="AI103">
            <v>55000</v>
          </cell>
          <cell r="AJ103">
            <v>0</v>
          </cell>
          <cell r="AK103">
            <v>0</v>
          </cell>
          <cell r="AL103">
            <v>6237.5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193020</v>
          </cell>
          <cell r="AV103">
            <v>29802.777777777796</v>
          </cell>
          <cell r="AW103">
            <v>182537.5</v>
          </cell>
          <cell r="AX103">
            <v>32453.0864</v>
          </cell>
          <cell r="AY103">
            <v>405360.27777777781</v>
          </cell>
          <cell r="AZ103">
            <v>399122.77777777781</v>
          </cell>
          <cell r="BA103">
            <v>4265</v>
          </cell>
          <cell r="BB103">
            <v>255900</v>
          </cell>
          <cell r="BC103">
            <v>0</v>
          </cell>
          <cell r="BD103">
            <v>0</v>
          </cell>
          <cell r="BE103">
            <v>405360.27777777781</v>
          </cell>
          <cell r="BF103">
            <v>405360.27777777775</v>
          </cell>
          <cell r="BG103">
            <v>0</v>
          </cell>
          <cell r="BH103">
            <v>262137.5</v>
          </cell>
          <cell r="BI103">
            <v>79600</v>
          </cell>
          <cell r="BJ103">
            <v>222822.77777777781</v>
          </cell>
          <cell r="BK103">
            <v>3713.7129629629635</v>
          </cell>
          <cell r="BL103">
            <v>2511.0427631578946</v>
          </cell>
          <cell r="BM103">
            <v>0.47895249632968712</v>
          </cell>
          <cell r="BN103">
            <v>0</v>
          </cell>
          <cell r="BO103">
            <v>0</v>
          </cell>
          <cell r="BP103">
            <v>405360.27777777781</v>
          </cell>
          <cell r="BQ103">
            <v>6652.0462962962965</v>
          </cell>
          <cell r="BR103" t="str">
            <v>Y</v>
          </cell>
          <cell r="BS103">
            <v>6756.0046296296305</v>
          </cell>
          <cell r="BT103">
            <v>0.1824727030783988</v>
          </cell>
          <cell r="BU103">
            <v>-2179.4562454582333</v>
          </cell>
          <cell r="BV103">
            <v>403180.82153231959</v>
          </cell>
          <cell r="BW103">
            <v>0</v>
          </cell>
          <cell r="BX103">
            <v>403180.82153231959</v>
          </cell>
          <cell r="BY103">
            <v>6237.5</v>
          </cell>
          <cell r="BZ103">
            <v>396943.32153231959</v>
          </cell>
        </row>
        <row r="104">
          <cell r="C104">
            <v>9253078</v>
          </cell>
          <cell r="D104" t="str">
            <v>The Claypole Church of England Primary School</v>
          </cell>
          <cell r="E104">
            <v>157</v>
          </cell>
          <cell r="F104">
            <v>157</v>
          </cell>
          <cell r="G104">
            <v>0</v>
          </cell>
          <cell r="H104">
            <v>505069</v>
          </cell>
          <cell r="I104">
            <v>0</v>
          </cell>
          <cell r="J104">
            <v>0</v>
          </cell>
          <cell r="K104">
            <v>9399.9999999999891</v>
          </cell>
          <cell r="L104">
            <v>0</v>
          </cell>
          <cell r="M104">
            <v>12389.999999999955</v>
          </cell>
          <cell r="N104">
            <v>0</v>
          </cell>
          <cell r="O104">
            <v>1540.0000000000002</v>
          </cell>
          <cell r="P104">
            <v>270.00000000000011</v>
          </cell>
          <cell r="Q104">
            <v>0</v>
          </cell>
          <cell r="R104">
            <v>0</v>
          </cell>
          <cell r="S104">
            <v>490.00000000000023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687.63565891472831</v>
          </cell>
          <cell r="AB104">
            <v>0</v>
          </cell>
          <cell r="AC104">
            <v>0</v>
          </cell>
          <cell r="AD104">
            <v>37171.619047619053</v>
          </cell>
          <cell r="AE104">
            <v>0</v>
          </cell>
          <cell r="AF104">
            <v>0</v>
          </cell>
          <cell r="AG104">
            <v>0</v>
          </cell>
          <cell r="AH104">
            <v>121300</v>
          </cell>
          <cell r="AI104">
            <v>0</v>
          </cell>
          <cell r="AJ104">
            <v>0</v>
          </cell>
          <cell r="AK104">
            <v>0</v>
          </cell>
          <cell r="AL104">
            <v>22330.25</v>
          </cell>
          <cell r="AM104">
            <v>101998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505069</v>
          </cell>
          <cell r="AV104">
            <v>61949.254706533728</v>
          </cell>
          <cell r="AW104">
            <v>245628.25</v>
          </cell>
          <cell r="AX104">
            <v>67067.258022857131</v>
          </cell>
          <cell r="AY104">
            <v>812646.50470653374</v>
          </cell>
          <cell r="AZ104">
            <v>688318.25470653374</v>
          </cell>
          <cell r="BA104">
            <v>4265</v>
          </cell>
          <cell r="BB104">
            <v>669605</v>
          </cell>
          <cell r="BC104">
            <v>0</v>
          </cell>
          <cell r="BD104">
            <v>0</v>
          </cell>
          <cell r="BE104">
            <v>812646.50470653374</v>
          </cell>
          <cell r="BF104">
            <v>812646.50470653374</v>
          </cell>
          <cell r="BG104">
            <v>0</v>
          </cell>
          <cell r="BH104">
            <v>793933.25</v>
          </cell>
          <cell r="BI104">
            <v>548305</v>
          </cell>
          <cell r="BJ104">
            <v>567018.25470653374</v>
          </cell>
          <cell r="BK104">
            <v>3611.5812401690046</v>
          </cell>
          <cell r="BL104">
            <v>3563.547276774194</v>
          </cell>
          <cell r="BM104">
            <v>1.3479255265638587E-2</v>
          </cell>
          <cell r="BN104">
            <v>0</v>
          </cell>
          <cell r="BO104">
            <v>0</v>
          </cell>
          <cell r="BP104">
            <v>812646.50470653374</v>
          </cell>
          <cell r="BQ104">
            <v>4384.1927051371576</v>
          </cell>
          <cell r="BR104" t="str">
            <v>Y</v>
          </cell>
          <cell r="BS104">
            <v>5176.0923866658204</v>
          </cell>
          <cell r="BT104">
            <v>9.3757517881933872E-3</v>
          </cell>
          <cell r="BU104">
            <v>-5702.910508949044</v>
          </cell>
          <cell r="BV104">
            <v>806943.59419758467</v>
          </cell>
          <cell r="BW104">
            <v>0</v>
          </cell>
          <cell r="BX104">
            <v>806943.59419758467</v>
          </cell>
          <cell r="BY104">
            <v>22330.25</v>
          </cell>
          <cell r="BZ104">
            <v>784613.34419758467</v>
          </cell>
        </row>
        <row r="105">
          <cell r="C105">
            <v>9253088</v>
          </cell>
          <cell r="D105" t="str">
            <v>The Gedney Hill Church of England VC Primary School</v>
          </cell>
          <cell r="E105">
            <v>68</v>
          </cell>
          <cell r="F105">
            <v>68</v>
          </cell>
          <cell r="G105">
            <v>0</v>
          </cell>
          <cell r="H105">
            <v>218756</v>
          </cell>
          <cell r="I105">
            <v>0</v>
          </cell>
          <cell r="J105">
            <v>0</v>
          </cell>
          <cell r="K105">
            <v>9400.0000000000146</v>
          </cell>
          <cell r="L105">
            <v>0</v>
          </cell>
          <cell r="M105">
            <v>12390.000000000013</v>
          </cell>
          <cell r="N105">
            <v>0</v>
          </cell>
          <cell r="O105">
            <v>12057.313432835816</v>
          </cell>
          <cell r="P105">
            <v>0</v>
          </cell>
          <cell r="Q105">
            <v>1278.8059701492543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674.03508771929796</v>
          </cell>
          <cell r="AB105">
            <v>0</v>
          </cell>
          <cell r="AC105">
            <v>0</v>
          </cell>
          <cell r="AD105">
            <v>37768.813559322036</v>
          </cell>
          <cell r="AE105">
            <v>0</v>
          </cell>
          <cell r="AF105">
            <v>0</v>
          </cell>
          <cell r="AG105">
            <v>0</v>
          </cell>
          <cell r="AH105">
            <v>121300</v>
          </cell>
          <cell r="AI105">
            <v>55000</v>
          </cell>
          <cell r="AJ105">
            <v>0</v>
          </cell>
          <cell r="AK105">
            <v>0</v>
          </cell>
          <cell r="AL105">
            <v>5239.5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218756</v>
          </cell>
          <cell r="AV105">
            <v>73568.968050026422</v>
          </cell>
          <cell r="AW105">
            <v>181539.5</v>
          </cell>
          <cell r="AX105">
            <v>59828.314238239313</v>
          </cell>
          <cell r="AY105">
            <v>473864.46805002645</v>
          </cell>
          <cell r="AZ105">
            <v>468624.96805002645</v>
          </cell>
          <cell r="BA105">
            <v>4265</v>
          </cell>
          <cell r="BB105">
            <v>290020</v>
          </cell>
          <cell r="BC105">
            <v>0</v>
          </cell>
          <cell r="BD105">
            <v>0</v>
          </cell>
          <cell r="BE105">
            <v>473864.46805002645</v>
          </cell>
          <cell r="BF105">
            <v>473864.46805002645</v>
          </cell>
          <cell r="BG105">
            <v>0</v>
          </cell>
          <cell r="BH105">
            <v>295259.5</v>
          </cell>
          <cell r="BI105">
            <v>113720</v>
          </cell>
          <cell r="BJ105">
            <v>292324.96805002645</v>
          </cell>
          <cell r="BK105">
            <v>4298.8965889709771</v>
          </cell>
          <cell r="BL105">
            <v>3840.3703485294118</v>
          </cell>
          <cell r="BM105">
            <v>0.11939635994146974</v>
          </cell>
          <cell r="BN105">
            <v>0</v>
          </cell>
          <cell r="BO105">
            <v>0</v>
          </cell>
          <cell r="BP105">
            <v>473864.46805002645</v>
          </cell>
          <cell r="BQ105">
            <v>6891.5436477945068</v>
          </cell>
          <cell r="BR105" t="str">
            <v>Y</v>
          </cell>
          <cell r="BS105">
            <v>6968.5951183827419</v>
          </cell>
          <cell r="BT105">
            <v>7.0433393108211728E-2</v>
          </cell>
          <cell r="BU105">
            <v>-2470.0504115193312</v>
          </cell>
          <cell r="BV105">
            <v>471394.41763850715</v>
          </cell>
          <cell r="BW105">
            <v>0</v>
          </cell>
          <cell r="BX105">
            <v>471394.41763850715</v>
          </cell>
          <cell r="BY105">
            <v>5239.5</v>
          </cell>
          <cell r="BZ105">
            <v>466154.91763850715</v>
          </cell>
        </row>
        <row r="106">
          <cell r="C106">
            <v>9253089</v>
          </cell>
          <cell r="D106" t="str">
            <v>The Holbeach St Mark's Church of England Primary School</v>
          </cell>
          <cell r="E106">
            <v>36</v>
          </cell>
          <cell r="F106">
            <v>36</v>
          </cell>
          <cell r="G106">
            <v>0</v>
          </cell>
          <cell r="H106">
            <v>115812</v>
          </cell>
          <cell r="I106">
            <v>0</v>
          </cell>
          <cell r="J106">
            <v>0</v>
          </cell>
          <cell r="K106">
            <v>3289.9999999999923</v>
          </cell>
          <cell r="L106">
            <v>0</v>
          </cell>
          <cell r="M106">
            <v>4129.9999999999909</v>
          </cell>
          <cell r="N106">
            <v>0</v>
          </cell>
          <cell r="O106">
            <v>659.99999999999966</v>
          </cell>
          <cell r="P106">
            <v>540.00000000000045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2624.5161290322553</v>
          </cell>
          <cell r="AB106">
            <v>0</v>
          </cell>
          <cell r="AC106">
            <v>0</v>
          </cell>
          <cell r="AD106">
            <v>12327.272727272728</v>
          </cell>
          <cell r="AE106">
            <v>0</v>
          </cell>
          <cell r="AF106">
            <v>2627.0000000000041</v>
          </cell>
          <cell r="AG106">
            <v>0</v>
          </cell>
          <cell r="AH106">
            <v>121300</v>
          </cell>
          <cell r="AI106">
            <v>55000</v>
          </cell>
          <cell r="AJ106">
            <v>0</v>
          </cell>
          <cell r="AK106">
            <v>0</v>
          </cell>
          <cell r="AL106">
            <v>2829.91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115812</v>
          </cell>
          <cell r="AV106">
            <v>26198.788856304971</v>
          </cell>
          <cell r="AW106">
            <v>179129.91</v>
          </cell>
          <cell r="AX106">
            <v>27152.616930909084</v>
          </cell>
          <cell r="AY106">
            <v>321140.69885630498</v>
          </cell>
          <cell r="AZ106">
            <v>318310.78885630501</v>
          </cell>
          <cell r="BA106">
            <v>4265</v>
          </cell>
          <cell r="BB106">
            <v>153540</v>
          </cell>
          <cell r="BC106">
            <v>0</v>
          </cell>
          <cell r="BD106">
            <v>0</v>
          </cell>
          <cell r="BE106">
            <v>321140.69885630498</v>
          </cell>
          <cell r="BF106">
            <v>321140.69885630498</v>
          </cell>
          <cell r="BG106">
            <v>0</v>
          </cell>
          <cell r="BH106">
            <v>156369.91</v>
          </cell>
          <cell r="BI106">
            <v>-22759.999999999996</v>
          </cell>
          <cell r="BJ106">
            <v>142010.78885630498</v>
          </cell>
          <cell r="BK106">
            <v>3944.7441348973607</v>
          </cell>
          <cell r="BL106">
            <v>3481.8876238095245</v>
          </cell>
          <cell r="BM106">
            <v>0.13293263915893588</v>
          </cell>
          <cell r="BN106">
            <v>0</v>
          </cell>
          <cell r="BO106">
            <v>0</v>
          </cell>
          <cell r="BP106">
            <v>321140.69885630498</v>
          </cell>
          <cell r="BQ106">
            <v>8841.9663571195833</v>
          </cell>
          <cell r="BR106" t="str">
            <v>Y</v>
          </cell>
          <cell r="BS106">
            <v>8920.5749682306941</v>
          </cell>
          <cell r="BT106">
            <v>0.15150469051906312</v>
          </cell>
          <cell r="BU106">
            <v>-1307.6737472749401</v>
          </cell>
          <cell r="BV106">
            <v>319833.02510903002</v>
          </cell>
          <cell r="BW106">
            <v>0</v>
          </cell>
          <cell r="BX106">
            <v>319833.02510903002</v>
          </cell>
          <cell r="BY106">
            <v>2829.91</v>
          </cell>
          <cell r="BZ106">
            <v>317003.11510903004</v>
          </cell>
        </row>
        <row r="107">
          <cell r="C107">
            <v>9253092</v>
          </cell>
          <cell r="D107" t="str">
            <v>St Bartholomews CofE Primary School</v>
          </cell>
          <cell r="E107">
            <v>92</v>
          </cell>
          <cell r="F107">
            <v>92</v>
          </cell>
          <cell r="G107">
            <v>0</v>
          </cell>
          <cell r="H107">
            <v>295964</v>
          </cell>
          <cell r="I107">
            <v>0</v>
          </cell>
          <cell r="J107">
            <v>0</v>
          </cell>
          <cell r="K107">
            <v>12220.000000000004</v>
          </cell>
          <cell r="L107">
            <v>0</v>
          </cell>
          <cell r="M107">
            <v>16520.000000000025</v>
          </cell>
          <cell r="N107">
            <v>0</v>
          </cell>
          <cell r="O107">
            <v>879.99999999999966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33535.483870967742</v>
          </cell>
          <cell r="AE107">
            <v>0</v>
          </cell>
          <cell r="AF107">
            <v>0</v>
          </cell>
          <cell r="AG107">
            <v>0</v>
          </cell>
          <cell r="AH107">
            <v>121300</v>
          </cell>
          <cell r="AI107">
            <v>42443.257676902533</v>
          </cell>
          <cell r="AJ107">
            <v>0</v>
          </cell>
          <cell r="AK107">
            <v>0</v>
          </cell>
          <cell r="AL107">
            <v>10229.5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295964</v>
          </cell>
          <cell r="AV107">
            <v>63155.483870967772</v>
          </cell>
          <cell r="AW107">
            <v>173972.75767690252</v>
          </cell>
          <cell r="AX107">
            <v>54152.851963870969</v>
          </cell>
          <cell r="AY107">
            <v>533092.24154787022</v>
          </cell>
          <cell r="AZ107">
            <v>522862.74154787022</v>
          </cell>
          <cell r="BA107">
            <v>4265</v>
          </cell>
          <cell r="BB107">
            <v>392380</v>
          </cell>
          <cell r="BC107">
            <v>0</v>
          </cell>
          <cell r="BD107">
            <v>0</v>
          </cell>
          <cell r="BE107">
            <v>533092.24154787022</v>
          </cell>
          <cell r="BF107">
            <v>533092.24154787022</v>
          </cell>
          <cell r="BG107">
            <v>0</v>
          </cell>
          <cell r="BH107">
            <v>402609.5</v>
          </cell>
          <cell r="BI107">
            <v>228636.74232309748</v>
          </cell>
          <cell r="BJ107">
            <v>359119.4838709677</v>
          </cell>
          <cell r="BK107">
            <v>3903.4726507713881</v>
          </cell>
          <cell r="BL107">
            <v>3586.8166450756776</v>
          </cell>
          <cell r="BM107">
            <v>8.8283298821657349E-2</v>
          </cell>
          <cell r="BN107">
            <v>0</v>
          </cell>
          <cell r="BO107">
            <v>0</v>
          </cell>
          <cell r="BP107">
            <v>533092.24154787022</v>
          </cell>
          <cell r="BQ107">
            <v>5683.2906689985894</v>
          </cell>
          <cell r="BR107" t="str">
            <v>Y</v>
          </cell>
          <cell r="BS107">
            <v>5794.4808863898934</v>
          </cell>
          <cell r="BT107">
            <v>0.1116019030778983</v>
          </cell>
          <cell r="BU107">
            <v>-3341.8329097026244</v>
          </cell>
          <cell r="BV107">
            <v>529750.40863816754</v>
          </cell>
          <cell r="BW107">
            <v>0</v>
          </cell>
          <cell r="BX107">
            <v>529750.40863816754</v>
          </cell>
          <cell r="BY107">
            <v>10229.5</v>
          </cell>
          <cell r="BZ107">
            <v>519520.90863816754</v>
          </cell>
        </row>
        <row r="108">
          <cell r="C108">
            <v>9253093</v>
          </cell>
          <cell r="D108" t="str">
            <v>Quadring Cowley &amp; Brown's Primary School</v>
          </cell>
          <cell r="E108">
            <v>105</v>
          </cell>
          <cell r="F108">
            <v>105</v>
          </cell>
          <cell r="G108">
            <v>0</v>
          </cell>
          <cell r="H108">
            <v>337785</v>
          </cell>
          <cell r="I108">
            <v>0</v>
          </cell>
          <cell r="J108">
            <v>0</v>
          </cell>
          <cell r="K108">
            <v>9399.9999999999764</v>
          </cell>
          <cell r="L108">
            <v>0</v>
          </cell>
          <cell r="M108">
            <v>13569.999999999996</v>
          </cell>
          <cell r="N108">
            <v>0</v>
          </cell>
          <cell r="O108">
            <v>3740.0000000000023</v>
          </cell>
          <cell r="P108">
            <v>539.99999999999864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33900</v>
          </cell>
          <cell r="AE108">
            <v>0</v>
          </cell>
          <cell r="AF108">
            <v>2497.4999999999991</v>
          </cell>
          <cell r="AG108">
            <v>0</v>
          </cell>
          <cell r="AH108">
            <v>121300</v>
          </cell>
          <cell r="AI108">
            <v>12747.663551401854</v>
          </cell>
          <cell r="AJ108">
            <v>0</v>
          </cell>
          <cell r="AK108">
            <v>0</v>
          </cell>
          <cell r="AL108">
            <v>12849.25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337785</v>
          </cell>
          <cell r="AV108">
            <v>63647.499999999971</v>
          </cell>
          <cell r="AW108">
            <v>146896.91355140184</v>
          </cell>
          <cell r="AX108">
            <v>57730.881199999989</v>
          </cell>
          <cell r="AY108">
            <v>548329.41355140181</v>
          </cell>
          <cell r="AZ108">
            <v>535480.16355140181</v>
          </cell>
          <cell r="BA108">
            <v>4265</v>
          </cell>
          <cell r="BB108">
            <v>447825</v>
          </cell>
          <cell r="BC108">
            <v>0</v>
          </cell>
          <cell r="BD108">
            <v>0</v>
          </cell>
          <cell r="BE108">
            <v>548329.41355140181</v>
          </cell>
          <cell r="BF108">
            <v>548329.41355140181</v>
          </cell>
          <cell r="BG108">
            <v>0</v>
          </cell>
          <cell r="BH108">
            <v>460674.25</v>
          </cell>
          <cell r="BI108">
            <v>313777.33644859819</v>
          </cell>
          <cell r="BJ108">
            <v>401432.5</v>
          </cell>
          <cell r="BK108">
            <v>3823.1666666666665</v>
          </cell>
          <cell r="BL108">
            <v>3504.6547683830017</v>
          </cell>
          <cell r="BM108">
            <v>9.0882531756650509E-2</v>
          </cell>
          <cell r="BN108">
            <v>0</v>
          </cell>
          <cell r="BO108">
            <v>0</v>
          </cell>
          <cell r="BP108">
            <v>548329.41355140181</v>
          </cell>
          <cell r="BQ108">
            <v>5099.8110814419224</v>
          </cell>
          <cell r="BR108" t="str">
            <v>Y</v>
          </cell>
          <cell r="BS108">
            <v>5222.1848909657319</v>
          </cell>
          <cell r="BT108">
            <v>6.782780880282524E-2</v>
          </cell>
          <cell r="BU108">
            <v>-3814.0484295519082</v>
          </cell>
          <cell r="BV108">
            <v>544515.36512184993</v>
          </cell>
          <cell r="BW108">
            <v>0</v>
          </cell>
          <cell r="BX108">
            <v>544515.36512184993</v>
          </cell>
          <cell r="BY108">
            <v>12849.25</v>
          </cell>
          <cell r="BZ108">
            <v>531666.11512184993</v>
          </cell>
        </row>
        <row r="109">
          <cell r="C109">
            <v>9253096</v>
          </cell>
          <cell r="D109" t="str">
            <v>Weston Hills CofE Primary School</v>
          </cell>
          <cell r="E109">
            <v>131</v>
          </cell>
          <cell r="F109">
            <v>131</v>
          </cell>
          <cell r="G109">
            <v>0</v>
          </cell>
          <cell r="H109">
            <v>421427</v>
          </cell>
          <cell r="I109">
            <v>0</v>
          </cell>
          <cell r="J109">
            <v>0</v>
          </cell>
          <cell r="K109">
            <v>11280</v>
          </cell>
          <cell r="L109">
            <v>0</v>
          </cell>
          <cell r="M109">
            <v>15930.000000000029</v>
          </cell>
          <cell r="N109">
            <v>0</v>
          </cell>
          <cell r="O109">
            <v>4619.9999999999891</v>
          </cell>
          <cell r="P109">
            <v>3509.9999999999986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1914.1810344827554</v>
          </cell>
          <cell r="AB109">
            <v>0</v>
          </cell>
          <cell r="AC109">
            <v>0</v>
          </cell>
          <cell r="AD109">
            <v>57344.954954954948</v>
          </cell>
          <cell r="AE109">
            <v>0</v>
          </cell>
          <cell r="AF109">
            <v>0</v>
          </cell>
          <cell r="AG109">
            <v>0</v>
          </cell>
          <cell r="AH109">
            <v>121300</v>
          </cell>
          <cell r="AI109">
            <v>13805.073431241644</v>
          </cell>
          <cell r="AJ109">
            <v>0</v>
          </cell>
          <cell r="AK109">
            <v>0</v>
          </cell>
          <cell r="AL109">
            <v>22330.25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421427</v>
          </cell>
          <cell r="AV109">
            <v>94599.135989437724</v>
          </cell>
          <cell r="AW109">
            <v>157435.32343124165</v>
          </cell>
          <cell r="AX109">
            <v>81448.752396756739</v>
          </cell>
          <cell r="AY109">
            <v>673461.45942067937</v>
          </cell>
          <cell r="AZ109">
            <v>651131.20942067937</v>
          </cell>
          <cell r="BA109">
            <v>4265</v>
          </cell>
          <cell r="BB109">
            <v>558715</v>
          </cell>
          <cell r="BC109">
            <v>0</v>
          </cell>
          <cell r="BD109">
            <v>0</v>
          </cell>
          <cell r="BE109">
            <v>673461.45942067937</v>
          </cell>
          <cell r="BF109">
            <v>673461.45942067937</v>
          </cell>
          <cell r="BG109">
            <v>0</v>
          </cell>
          <cell r="BH109">
            <v>581045.25</v>
          </cell>
          <cell r="BI109">
            <v>423609.92656875832</v>
          </cell>
          <cell r="BJ109">
            <v>516026.13598943769</v>
          </cell>
          <cell r="BK109">
            <v>3939.130809079677</v>
          </cell>
          <cell r="BL109">
            <v>3689.1406265852056</v>
          </cell>
          <cell r="BM109">
            <v>6.7763798618289808E-2</v>
          </cell>
          <cell r="BN109">
            <v>0</v>
          </cell>
          <cell r="BO109">
            <v>0</v>
          </cell>
          <cell r="BP109">
            <v>673461.45942067937</v>
          </cell>
          <cell r="BQ109">
            <v>4970.4672474861018</v>
          </cell>
          <cell r="BR109" t="str">
            <v>Y</v>
          </cell>
          <cell r="BS109">
            <v>5140.9271711502242</v>
          </cell>
          <cell r="BT109">
            <v>6.4379377450315189E-2</v>
          </cell>
          <cell r="BU109">
            <v>-4758.4794692504765</v>
          </cell>
          <cell r="BV109">
            <v>668702.97995142895</v>
          </cell>
          <cell r="BW109">
            <v>0</v>
          </cell>
          <cell r="BX109">
            <v>668702.97995142895</v>
          </cell>
          <cell r="BY109">
            <v>22330.25</v>
          </cell>
          <cell r="BZ109">
            <v>646372.72995142895</v>
          </cell>
        </row>
        <row r="110">
          <cell r="C110">
            <v>9253098</v>
          </cell>
          <cell r="D110" t="str">
            <v>The Donington Cowley Endowed Primary School</v>
          </cell>
          <cell r="E110">
            <v>267</v>
          </cell>
          <cell r="F110">
            <v>267</v>
          </cell>
          <cell r="G110">
            <v>0</v>
          </cell>
          <cell r="H110">
            <v>858939</v>
          </cell>
          <cell r="I110">
            <v>0</v>
          </cell>
          <cell r="J110">
            <v>0</v>
          </cell>
          <cell r="K110">
            <v>37129.999999999985</v>
          </cell>
          <cell r="L110">
            <v>0</v>
          </cell>
          <cell r="M110">
            <v>50740.000000000073</v>
          </cell>
          <cell r="N110">
            <v>0</v>
          </cell>
          <cell r="O110">
            <v>23319.999999999993</v>
          </cell>
          <cell r="P110">
            <v>810.00000000000171</v>
          </cell>
          <cell r="Q110">
            <v>0</v>
          </cell>
          <cell r="R110">
            <v>0</v>
          </cell>
          <cell r="S110">
            <v>490.00000000000063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5293.1578947368398</v>
          </cell>
          <cell r="AB110">
            <v>0</v>
          </cell>
          <cell r="AC110">
            <v>0</v>
          </cell>
          <cell r="AD110">
            <v>76531.317073170736</v>
          </cell>
          <cell r="AE110">
            <v>0</v>
          </cell>
          <cell r="AF110">
            <v>6456.5000000000045</v>
          </cell>
          <cell r="AG110">
            <v>0</v>
          </cell>
          <cell r="AH110">
            <v>121300</v>
          </cell>
          <cell r="AI110">
            <v>0</v>
          </cell>
          <cell r="AJ110">
            <v>0</v>
          </cell>
          <cell r="AK110">
            <v>0</v>
          </cell>
          <cell r="AL110">
            <v>24201.5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858939</v>
          </cell>
          <cell r="AV110">
            <v>200770.97496790765</v>
          </cell>
          <cell r="AW110">
            <v>145501.5</v>
          </cell>
          <cell r="AX110">
            <v>136129.57562146342</v>
          </cell>
          <cell r="AY110">
            <v>1205211.4749679076</v>
          </cell>
          <cell r="AZ110">
            <v>1181009.9749679076</v>
          </cell>
          <cell r="BA110">
            <v>4265</v>
          </cell>
          <cell r="BB110">
            <v>1138755</v>
          </cell>
          <cell r="BC110">
            <v>0</v>
          </cell>
          <cell r="BD110">
            <v>0</v>
          </cell>
          <cell r="BE110">
            <v>1205211.4749679076</v>
          </cell>
          <cell r="BF110">
            <v>1205211.4749679076</v>
          </cell>
          <cell r="BG110">
            <v>0</v>
          </cell>
          <cell r="BH110">
            <v>1162956.5</v>
          </cell>
          <cell r="BI110">
            <v>1017455</v>
          </cell>
          <cell r="BJ110">
            <v>1059709.9749679076</v>
          </cell>
          <cell r="BK110">
            <v>3968.9512171082683</v>
          </cell>
          <cell r="BL110">
            <v>3758.9879751908397</v>
          </cell>
          <cell r="BM110">
            <v>5.585632178213313E-2</v>
          </cell>
          <cell r="BN110">
            <v>0</v>
          </cell>
          <cell r="BO110">
            <v>0</v>
          </cell>
          <cell r="BP110">
            <v>1205211.4749679076</v>
          </cell>
          <cell r="BQ110">
            <v>4423.2583332131371</v>
          </cell>
          <cell r="BR110" t="str">
            <v>Y</v>
          </cell>
          <cell r="BS110">
            <v>4513.9006553105155</v>
          </cell>
          <cell r="BT110">
            <v>4.6255875162273252E-2</v>
          </cell>
          <cell r="BU110">
            <v>-9698.580292289138</v>
          </cell>
          <cell r="BV110">
            <v>1195512.8946756185</v>
          </cell>
          <cell r="BW110">
            <v>0</v>
          </cell>
          <cell r="BX110">
            <v>1195512.8946756185</v>
          </cell>
          <cell r="BY110">
            <v>24201.5</v>
          </cell>
          <cell r="BZ110">
            <v>1171311.3946756185</v>
          </cell>
        </row>
        <row r="111">
          <cell r="C111">
            <v>9253102</v>
          </cell>
          <cell r="D111" t="str">
            <v>Swineshead St Mary's Church of England Primary School</v>
          </cell>
          <cell r="E111">
            <v>264</v>
          </cell>
          <cell r="F111">
            <v>264</v>
          </cell>
          <cell r="G111">
            <v>0</v>
          </cell>
          <cell r="H111">
            <v>849288</v>
          </cell>
          <cell r="I111">
            <v>0</v>
          </cell>
          <cell r="J111">
            <v>0</v>
          </cell>
          <cell r="K111">
            <v>29140.000000000022</v>
          </cell>
          <cell r="L111">
            <v>0</v>
          </cell>
          <cell r="M111">
            <v>37759.999999999935</v>
          </cell>
          <cell r="N111">
            <v>0</v>
          </cell>
          <cell r="O111">
            <v>2859.9999999999977</v>
          </cell>
          <cell r="P111">
            <v>810.00000000000261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7324.8214285714339</v>
          </cell>
          <cell r="AB111">
            <v>0</v>
          </cell>
          <cell r="AC111">
            <v>0</v>
          </cell>
          <cell r="AD111">
            <v>89924.210526315786</v>
          </cell>
          <cell r="AE111">
            <v>0</v>
          </cell>
          <cell r="AF111">
            <v>3848.0000000000118</v>
          </cell>
          <cell r="AG111">
            <v>0</v>
          </cell>
          <cell r="AH111">
            <v>121300</v>
          </cell>
          <cell r="AI111">
            <v>0</v>
          </cell>
          <cell r="AJ111">
            <v>0</v>
          </cell>
          <cell r="AK111">
            <v>0</v>
          </cell>
          <cell r="AL111">
            <v>27904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849288</v>
          </cell>
          <cell r="AV111">
            <v>171667.03195488718</v>
          </cell>
          <cell r="AW111">
            <v>149204</v>
          </cell>
          <cell r="AX111">
            <v>129140.16131789472</v>
          </cell>
          <cell r="AY111">
            <v>1170159.0319548873</v>
          </cell>
          <cell r="AZ111">
            <v>1142255.0319548873</v>
          </cell>
          <cell r="BA111">
            <v>4265</v>
          </cell>
          <cell r="BB111">
            <v>1125960</v>
          </cell>
          <cell r="BC111">
            <v>0</v>
          </cell>
          <cell r="BD111">
            <v>0</v>
          </cell>
          <cell r="BE111">
            <v>1170159.0319548873</v>
          </cell>
          <cell r="BF111">
            <v>1170159.0319548871</v>
          </cell>
          <cell r="BG111">
            <v>0</v>
          </cell>
          <cell r="BH111">
            <v>1153864</v>
          </cell>
          <cell r="BI111">
            <v>1004660</v>
          </cell>
          <cell r="BJ111">
            <v>1020955.0319548873</v>
          </cell>
          <cell r="BK111">
            <v>3867.2539089200277</v>
          </cell>
          <cell r="BL111">
            <v>3707.2314315789476</v>
          </cell>
          <cell r="BM111">
            <v>4.3164954844193484E-2</v>
          </cell>
          <cell r="BN111">
            <v>0</v>
          </cell>
          <cell r="BO111">
            <v>0</v>
          </cell>
          <cell r="BP111">
            <v>1170159.0319548873</v>
          </cell>
          <cell r="BQ111">
            <v>4326.7236058897251</v>
          </cell>
          <cell r="BR111" t="str">
            <v>Y</v>
          </cell>
          <cell r="BS111">
            <v>4432.4205755866942</v>
          </cell>
          <cell r="BT111">
            <v>2.8094652005022258E-2</v>
          </cell>
          <cell r="BU111">
            <v>-9589.607480016226</v>
          </cell>
          <cell r="BV111">
            <v>1160569.424474871</v>
          </cell>
          <cell r="BW111">
            <v>0</v>
          </cell>
          <cell r="BX111">
            <v>1160569.424474871</v>
          </cell>
          <cell r="BY111">
            <v>27904</v>
          </cell>
          <cell r="BZ111">
            <v>1132665.424474871</v>
          </cell>
        </row>
        <row r="112">
          <cell r="C112">
            <v>9253103</v>
          </cell>
          <cell r="D112" t="str">
            <v>The Fourfields Church of England School, Sutterton</v>
          </cell>
          <cell r="E112">
            <v>160</v>
          </cell>
          <cell r="F112">
            <v>160</v>
          </cell>
          <cell r="G112">
            <v>0</v>
          </cell>
          <cell r="H112">
            <v>514720</v>
          </cell>
          <cell r="I112">
            <v>0</v>
          </cell>
          <cell r="J112">
            <v>0</v>
          </cell>
          <cell r="K112">
            <v>13160</v>
          </cell>
          <cell r="L112">
            <v>0</v>
          </cell>
          <cell r="M112">
            <v>17700</v>
          </cell>
          <cell r="N112">
            <v>0</v>
          </cell>
          <cell r="O112">
            <v>1771.069182389936</v>
          </cell>
          <cell r="P112">
            <v>4347.1698113207522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679.69924812030047</v>
          </cell>
          <cell r="AB112">
            <v>0</v>
          </cell>
          <cell r="AC112">
            <v>0</v>
          </cell>
          <cell r="AD112">
            <v>45200</v>
          </cell>
          <cell r="AE112">
            <v>0</v>
          </cell>
          <cell r="AF112">
            <v>0</v>
          </cell>
          <cell r="AG112">
            <v>0</v>
          </cell>
          <cell r="AH112">
            <v>121300</v>
          </cell>
          <cell r="AI112">
            <v>0</v>
          </cell>
          <cell r="AJ112">
            <v>0</v>
          </cell>
          <cell r="AK112">
            <v>0</v>
          </cell>
          <cell r="AL112">
            <v>8678.3799999999992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514720</v>
          </cell>
          <cell r="AV112">
            <v>82857.938241830983</v>
          </cell>
          <cell r="AW112">
            <v>129978.38</v>
          </cell>
          <cell r="AX112">
            <v>76900.025720754711</v>
          </cell>
          <cell r="AY112">
            <v>727556.31824183103</v>
          </cell>
          <cell r="AZ112">
            <v>718877.93824183103</v>
          </cell>
          <cell r="BA112">
            <v>4265</v>
          </cell>
          <cell r="BB112">
            <v>682400</v>
          </cell>
          <cell r="BC112">
            <v>0</v>
          </cell>
          <cell r="BD112">
            <v>0</v>
          </cell>
          <cell r="BE112">
            <v>727556.31824183103</v>
          </cell>
          <cell r="BF112">
            <v>727556.31824183092</v>
          </cell>
          <cell r="BG112">
            <v>0</v>
          </cell>
          <cell r="BH112">
            <v>691078.38</v>
          </cell>
          <cell r="BI112">
            <v>561100</v>
          </cell>
          <cell r="BJ112">
            <v>597577.93824183103</v>
          </cell>
          <cell r="BK112">
            <v>3734.8621140114437</v>
          </cell>
          <cell r="BL112">
            <v>3591.5134862745099</v>
          </cell>
          <cell r="BM112">
            <v>3.9913153127438178E-2</v>
          </cell>
          <cell r="BN112">
            <v>0</v>
          </cell>
          <cell r="BO112">
            <v>0</v>
          </cell>
          <cell r="BP112">
            <v>727556.31824183103</v>
          </cell>
          <cell r="BQ112">
            <v>4492.9871140114437</v>
          </cell>
          <cell r="BR112" t="str">
            <v>Y</v>
          </cell>
          <cell r="BS112">
            <v>4547.2269890114439</v>
          </cell>
          <cell r="BT112">
            <v>2.3909147100736661E-2</v>
          </cell>
          <cell r="BU112">
            <v>-5811.8833212219561</v>
          </cell>
          <cell r="BV112">
            <v>721744.43492060911</v>
          </cell>
          <cell r="BW112">
            <v>0</v>
          </cell>
          <cell r="BX112">
            <v>721744.43492060911</v>
          </cell>
          <cell r="BY112">
            <v>8678.3799999999992</v>
          </cell>
          <cell r="BZ112">
            <v>713066.05492060911</v>
          </cell>
        </row>
        <row r="113">
          <cell r="C113">
            <v>9253105</v>
          </cell>
          <cell r="D113" t="str">
            <v>The Lincoln St Peter-in-Eastgate Church of England (Controlled) Infants School</v>
          </cell>
          <cell r="E113">
            <v>89</v>
          </cell>
          <cell r="F113">
            <v>89</v>
          </cell>
          <cell r="G113">
            <v>0</v>
          </cell>
          <cell r="H113">
            <v>286313</v>
          </cell>
          <cell r="I113">
            <v>0</v>
          </cell>
          <cell r="J113">
            <v>0</v>
          </cell>
          <cell r="K113">
            <v>4230.0000000000009</v>
          </cell>
          <cell r="L113">
            <v>0</v>
          </cell>
          <cell r="M113">
            <v>5310.0000000000009</v>
          </cell>
          <cell r="N113">
            <v>0</v>
          </cell>
          <cell r="O113">
            <v>444.99999999999943</v>
          </cell>
          <cell r="P113">
            <v>1911.4772727272716</v>
          </cell>
          <cell r="Q113">
            <v>3398.1818181818176</v>
          </cell>
          <cell r="R113">
            <v>2791.3636363636374</v>
          </cell>
          <cell r="S113">
            <v>1982.2727272727293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4261.4406779661012</v>
          </cell>
          <cell r="AB113">
            <v>0</v>
          </cell>
          <cell r="AC113">
            <v>0</v>
          </cell>
          <cell r="AD113">
            <v>30002.857889237199</v>
          </cell>
          <cell r="AE113">
            <v>0</v>
          </cell>
          <cell r="AF113">
            <v>0</v>
          </cell>
          <cell r="AG113">
            <v>0</v>
          </cell>
          <cell r="AH113">
            <v>121300</v>
          </cell>
          <cell r="AI113">
            <v>0</v>
          </cell>
          <cell r="AJ113">
            <v>0</v>
          </cell>
          <cell r="AK113">
            <v>0</v>
          </cell>
          <cell r="AL113">
            <v>6487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286313</v>
          </cell>
          <cell r="AV113">
            <v>54332.594021748751</v>
          </cell>
          <cell r="AW113">
            <v>127787</v>
          </cell>
          <cell r="AX113">
            <v>54208.259955454538</v>
          </cell>
          <cell r="AY113">
            <v>468432.59402174875</v>
          </cell>
          <cell r="AZ113">
            <v>461945.59402174875</v>
          </cell>
          <cell r="BA113">
            <v>4265</v>
          </cell>
          <cell r="BB113">
            <v>379585</v>
          </cell>
          <cell r="BC113">
            <v>0</v>
          </cell>
          <cell r="BD113">
            <v>0</v>
          </cell>
          <cell r="BE113">
            <v>468432.59402174875</v>
          </cell>
          <cell r="BF113">
            <v>468432.59402174875</v>
          </cell>
          <cell r="BG113">
            <v>0</v>
          </cell>
          <cell r="BH113">
            <v>386072</v>
          </cell>
          <cell r="BI113">
            <v>258285</v>
          </cell>
          <cell r="BJ113">
            <v>340645.59402174875</v>
          </cell>
          <cell r="BK113">
            <v>3827.4785845140309</v>
          </cell>
          <cell r="BL113">
            <v>3660.7642806818185</v>
          </cell>
          <cell r="BM113">
            <v>4.5540846405210722E-2</v>
          </cell>
          <cell r="BN113">
            <v>0</v>
          </cell>
          <cell r="BO113">
            <v>0</v>
          </cell>
          <cell r="BP113">
            <v>468432.59402174875</v>
          </cell>
          <cell r="BQ113">
            <v>5190.3999328286372</v>
          </cell>
          <cell r="BR113" t="str">
            <v>Y</v>
          </cell>
          <cell r="BS113">
            <v>5263.2875732780758</v>
          </cell>
          <cell r="BT113">
            <v>2.9415519159492032E-2</v>
          </cell>
          <cell r="BU113">
            <v>-3232.8600974297128</v>
          </cell>
          <cell r="BV113">
            <v>465199.73392431904</v>
          </cell>
          <cell r="BW113">
            <v>0</v>
          </cell>
          <cell r="BX113">
            <v>465199.73392431904</v>
          </cell>
          <cell r="BY113">
            <v>6487</v>
          </cell>
          <cell r="BZ113">
            <v>458712.73392431904</v>
          </cell>
        </row>
        <row r="114">
          <cell r="C114">
            <v>9253107</v>
          </cell>
          <cell r="D114" t="str">
            <v>The St Faith and St Martin Church of England Junior School, Lincoln</v>
          </cell>
          <cell r="E114">
            <v>306</v>
          </cell>
          <cell r="F114">
            <v>306</v>
          </cell>
          <cell r="G114">
            <v>0</v>
          </cell>
          <cell r="H114">
            <v>984402</v>
          </cell>
          <cell r="I114">
            <v>0</v>
          </cell>
          <cell r="J114">
            <v>0</v>
          </cell>
          <cell r="K114">
            <v>31020.000000000007</v>
          </cell>
          <cell r="L114">
            <v>0</v>
          </cell>
          <cell r="M114">
            <v>46020.000000000051</v>
          </cell>
          <cell r="N114">
            <v>0</v>
          </cell>
          <cell r="O114">
            <v>0</v>
          </cell>
          <cell r="P114">
            <v>22950.000000000018</v>
          </cell>
          <cell r="Q114">
            <v>5879.9999999999991</v>
          </cell>
          <cell r="R114">
            <v>17020.000000000062</v>
          </cell>
          <cell r="S114">
            <v>5880</v>
          </cell>
          <cell r="T114">
            <v>639.99999999999989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12430</v>
          </cell>
          <cell r="AB114">
            <v>0</v>
          </cell>
          <cell r="AC114">
            <v>0</v>
          </cell>
          <cell r="AD114">
            <v>112943.21608040202</v>
          </cell>
          <cell r="AE114">
            <v>0</v>
          </cell>
          <cell r="AF114">
            <v>0</v>
          </cell>
          <cell r="AG114">
            <v>0</v>
          </cell>
          <cell r="AH114">
            <v>121300</v>
          </cell>
          <cell r="AI114">
            <v>0</v>
          </cell>
          <cell r="AJ114">
            <v>0</v>
          </cell>
          <cell r="AK114">
            <v>0</v>
          </cell>
          <cell r="AL114">
            <v>20084.75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984402</v>
          </cell>
          <cell r="AV114">
            <v>254783.21608040214</v>
          </cell>
          <cell r="AW114">
            <v>141384.75</v>
          </cell>
          <cell r="AX114">
            <v>183450.68701185938</v>
          </cell>
          <cell r="AY114">
            <v>1380569.966080402</v>
          </cell>
          <cell r="AZ114">
            <v>1360485.216080402</v>
          </cell>
          <cell r="BA114">
            <v>4265</v>
          </cell>
          <cell r="BB114">
            <v>1305090</v>
          </cell>
          <cell r="BC114">
            <v>0</v>
          </cell>
          <cell r="BD114">
            <v>0</v>
          </cell>
          <cell r="BE114">
            <v>1380569.966080402</v>
          </cell>
          <cell r="BF114">
            <v>1380569.966080402</v>
          </cell>
          <cell r="BG114">
            <v>0</v>
          </cell>
          <cell r="BH114">
            <v>1325174.75</v>
          </cell>
          <cell r="BI114">
            <v>1183790</v>
          </cell>
          <cell r="BJ114">
            <v>1239185.216080402</v>
          </cell>
          <cell r="BK114">
            <v>4049.6248891516407</v>
          </cell>
          <cell r="BL114">
            <v>3929.2919789655175</v>
          </cell>
          <cell r="BM114">
            <v>3.0624578379589842E-2</v>
          </cell>
          <cell r="BN114">
            <v>0</v>
          </cell>
          <cell r="BO114">
            <v>0</v>
          </cell>
          <cell r="BP114">
            <v>1380569.966080402</v>
          </cell>
          <cell r="BQ114">
            <v>4446.0301179098105</v>
          </cell>
          <cell r="BR114" t="str">
            <v>Y</v>
          </cell>
          <cell r="BS114">
            <v>4511.6665558183076</v>
          </cell>
          <cell r="BT114">
            <v>2.1472651347279603E-2</v>
          </cell>
          <cell r="BU114">
            <v>-11115.226851836989</v>
          </cell>
          <cell r="BV114">
            <v>1369454.739228565</v>
          </cell>
          <cell r="BW114">
            <v>0</v>
          </cell>
          <cell r="BX114">
            <v>1369454.739228565</v>
          </cell>
          <cell r="BY114">
            <v>20084.75</v>
          </cell>
          <cell r="BZ114">
            <v>1349369.989228565</v>
          </cell>
        </row>
        <row r="115">
          <cell r="C115">
            <v>9253108</v>
          </cell>
          <cell r="D115" t="str">
            <v>The St Faith's Church of England Infant and Nursery School, Lincoln</v>
          </cell>
          <cell r="E115">
            <v>218</v>
          </cell>
          <cell r="F115">
            <v>218</v>
          </cell>
          <cell r="G115">
            <v>0</v>
          </cell>
          <cell r="H115">
            <v>701306</v>
          </cell>
          <cell r="I115">
            <v>0</v>
          </cell>
          <cell r="J115">
            <v>0</v>
          </cell>
          <cell r="K115">
            <v>17860.000000000044</v>
          </cell>
          <cell r="L115">
            <v>0</v>
          </cell>
          <cell r="M115">
            <v>22420.000000000055</v>
          </cell>
          <cell r="N115">
            <v>0</v>
          </cell>
          <cell r="O115">
            <v>219.99999999999989</v>
          </cell>
          <cell r="P115">
            <v>20519.999999999993</v>
          </cell>
          <cell r="Q115">
            <v>3359.9999999999982</v>
          </cell>
          <cell r="R115">
            <v>13800.000000000042</v>
          </cell>
          <cell r="S115">
            <v>4410.0000000000036</v>
          </cell>
          <cell r="T115">
            <v>639.99999999999966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16687.548387096784</v>
          </cell>
          <cell r="AB115">
            <v>0</v>
          </cell>
          <cell r="AC115">
            <v>0</v>
          </cell>
          <cell r="AD115">
            <v>73490.146290491117</v>
          </cell>
          <cell r="AE115">
            <v>0</v>
          </cell>
          <cell r="AF115">
            <v>0</v>
          </cell>
          <cell r="AG115">
            <v>0</v>
          </cell>
          <cell r="AH115">
            <v>121300</v>
          </cell>
          <cell r="AI115">
            <v>0</v>
          </cell>
          <cell r="AJ115">
            <v>0</v>
          </cell>
          <cell r="AK115">
            <v>0</v>
          </cell>
          <cell r="AL115">
            <v>25199.5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701306</v>
          </cell>
          <cell r="AV115">
            <v>173407.69467758804</v>
          </cell>
          <cell r="AW115">
            <v>146499.5</v>
          </cell>
          <cell r="AX115">
            <v>130151.38601090912</v>
          </cell>
          <cell r="AY115">
            <v>1021213.1946775881</v>
          </cell>
          <cell r="AZ115">
            <v>996013.69467758806</v>
          </cell>
          <cell r="BA115">
            <v>4265</v>
          </cell>
          <cell r="BB115">
            <v>929770</v>
          </cell>
          <cell r="BC115">
            <v>0</v>
          </cell>
          <cell r="BD115">
            <v>0</v>
          </cell>
          <cell r="BE115">
            <v>1021213.1946775881</v>
          </cell>
          <cell r="BF115">
            <v>1021213.1946775878</v>
          </cell>
          <cell r="BG115">
            <v>0</v>
          </cell>
          <cell r="BH115">
            <v>954969.5</v>
          </cell>
          <cell r="BI115">
            <v>808470</v>
          </cell>
          <cell r="BJ115">
            <v>874713.69467758806</v>
          </cell>
          <cell r="BK115">
            <v>4012.4481407228809</v>
          </cell>
          <cell r="BL115">
            <v>3859.899871291866</v>
          </cell>
          <cell r="BM115">
            <v>3.9521302240402068E-2</v>
          </cell>
          <cell r="BN115">
            <v>0</v>
          </cell>
          <cell r="BO115">
            <v>0</v>
          </cell>
          <cell r="BP115">
            <v>1021213.1946775881</v>
          </cell>
          <cell r="BQ115">
            <v>4568.8701590715045</v>
          </cell>
          <cell r="BR115" t="str">
            <v>Y</v>
          </cell>
          <cell r="BS115">
            <v>4684.4641957687527</v>
          </cell>
          <cell r="BT115">
            <v>2.7102329460128027E-2</v>
          </cell>
          <cell r="BU115">
            <v>-7918.6910251649142</v>
          </cell>
          <cell r="BV115">
            <v>1013294.5036524232</v>
          </cell>
          <cell r="BW115">
            <v>0</v>
          </cell>
          <cell r="BX115">
            <v>1013294.5036524232</v>
          </cell>
          <cell r="BY115">
            <v>25199.5</v>
          </cell>
          <cell r="BZ115">
            <v>988095.00365242315</v>
          </cell>
        </row>
        <row r="116">
          <cell r="C116">
            <v>9253111</v>
          </cell>
          <cell r="D116" t="str">
            <v>The Lincoln St Peter at Gowts Church of England Primary School</v>
          </cell>
          <cell r="E116">
            <v>217</v>
          </cell>
          <cell r="F116">
            <v>217</v>
          </cell>
          <cell r="G116">
            <v>0</v>
          </cell>
          <cell r="H116">
            <v>698089</v>
          </cell>
          <cell r="I116">
            <v>0</v>
          </cell>
          <cell r="J116">
            <v>0</v>
          </cell>
          <cell r="K116">
            <v>39479.999999999956</v>
          </cell>
          <cell r="L116">
            <v>0</v>
          </cell>
          <cell r="M116">
            <v>53689.999999999942</v>
          </cell>
          <cell r="N116">
            <v>0</v>
          </cell>
          <cell r="O116">
            <v>12540.000000000005</v>
          </cell>
          <cell r="P116">
            <v>15659.999999999975</v>
          </cell>
          <cell r="Q116">
            <v>5460.0000000000009</v>
          </cell>
          <cell r="R116">
            <v>17480.000000000011</v>
          </cell>
          <cell r="S116">
            <v>8330</v>
          </cell>
          <cell r="T116">
            <v>2559.9999999999995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30159.51871657751</v>
          </cell>
          <cell r="AB116">
            <v>0</v>
          </cell>
          <cell r="AC116">
            <v>0</v>
          </cell>
          <cell r="AD116">
            <v>85964.425287356324</v>
          </cell>
          <cell r="AE116">
            <v>0</v>
          </cell>
          <cell r="AF116">
            <v>1831.4999999999932</v>
          </cell>
          <cell r="AG116">
            <v>0</v>
          </cell>
          <cell r="AH116">
            <v>121300</v>
          </cell>
          <cell r="AI116">
            <v>0</v>
          </cell>
          <cell r="AJ116">
            <v>0</v>
          </cell>
          <cell r="AK116">
            <v>0</v>
          </cell>
          <cell r="AL116">
            <v>14970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698089</v>
          </cell>
          <cell r="AV116">
            <v>273155.44400393369</v>
          </cell>
          <cell r="AW116">
            <v>136270</v>
          </cell>
          <cell r="AX116">
            <v>158347.40898000001</v>
          </cell>
          <cell r="AY116">
            <v>1107514.4440039336</v>
          </cell>
          <cell r="AZ116">
            <v>1092544.4440039336</v>
          </cell>
          <cell r="BA116">
            <v>4265</v>
          </cell>
          <cell r="BB116">
            <v>925505</v>
          </cell>
          <cell r="BC116">
            <v>0</v>
          </cell>
          <cell r="BD116">
            <v>0</v>
          </cell>
          <cell r="BE116">
            <v>1107514.4440039336</v>
          </cell>
          <cell r="BF116">
            <v>1107514.444003934</v>
          </cell>
          <cell r="BG116">
            <v>0</v>
          </cell>
          <cell r="BH116">
            <v>940475</v>
          </cell>
          <cell r="BI116">
            <v>804205</v>
          </cell>
          <cell r="BJ116">
            <v>971244.44400393358</v>
          </cell>
          <cell r="BK116">
            <v>4475.7808479443947</v>
          </cell>
          <cell r="BL116">
            <v>4237.97473364486</v>
          </cell>
          <cell r="BM116">
            <v>5.6113150560246544E-2</v>
          </cell>
          <cell r="BN116">
            <v>0</v>
          </cell>
          <cell r="BO116">
            <v>0</v>
          </cell>
          <cell r="BP116">
            <v>1107514.4440039336</v>
          </cell>
          <cell r="BQ116">
            <v>5034.7670230596013</v>
          </cell>
          <cell r="BR116" t="str">
            <v>Y</v>
          </cell>
          <cell r="BS116">
            <v>5103.7531981748089</v>
          </cell>
          <cell r="BT116">
            <v>4.6977330771831749E-2</v>
          </cell>
          <cell r="BU116">
            <v>-7882.3667544072769</v>
          </cell>
          <cell r="BV116">
            <v>1099632.0772495263</v>
          </cell>
          <cell r="BW116">
            <v>0</v>
          </cell>
          <cell r="BX116">
            <v>1099632.0772495263</v>
          </cell>
          <cell r="BY116">
            <v>14970</v>
          </cell>
          <cell r="BZ116">
            <v>1084662.0772495263</v>
          </cell>
        </row>
        <row r="117">
          <cell r="C117">
            <v>9253116</v>
          </cell>
          <cell r="D117" t="str">
            <v>Binbrook CofE Primary School</v>
          </cell>
          <cell r="E117">
            <v>89</v>
          </cell>
          <cell r="F117">
            <v>89</v>
          </cell>
          <cell r="G117">
            <v>0</v>
          </cell>
          <cell r="H117">
            <v>286313</v>
          </cell>
          <cell r="I117">
            <v>0</v>
          </cell>
          <cell r="J117">
            <v>0</v>
          </cell>
          <cell r="K117">
            <v>19270.000000000011</v>
          </cell>
          <cell r="L117">
            <v>0</v>
          </cell>
          <cell r="M117">
            <v>25369.999999999982</v>
          </cell>
          <cell r="N117">
            <v>0</v>
          </cell>
          <cell r="O117">
            <v>11220.000000000009</v>
          </cell>
          <cell r="P117">
            <v>8369.9999999999982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628.5625</v>
          </cell>
          <cell r="AB117">
            <v>0</v>
          </cell>
          <cell r="AC117">
            <v>0</v>
          </cell>
          <cell r="AD117">
            <v>30171</v>
          </cell>
          <cell r="AE117">
            <v>0</v>
          </cell>
          <cell r="AF117">
            <v>0</v>
          </cell>
          <cell r="AG117">
            <v>0</v>
          </cell>
          <cell r="AH117">
            <v>121300</v>
          </cell>
          <cell r="AI117">
            <v>44646.194926568758</v>
          </cell>
          <cell r="AJ117">
            <v>0</v>
          </cell>
          <cell r="AK117">
            <v>0</v>
          </cell>
          <cell r="AL117">
            <v>11227.5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286313</v>
          </cell>
          <cell r="AV117">
            <v>95029.5625</v>
          </cell>
          <cell r="AW117">
            <v>177173.69492656877</v>
          </cell>
          <cell r="AX117">
            <v>65111.015860000007</v>
          </cell>
          <cell r="AY117">
            <v>558516.25742656877</v>
          </cell>
          <cell r="AZ117">
            <v>547288.75742656877</v>
          </cell>
          <cell r="BA117">
            <v>4265</v>
          </cell>
          <cell r="BB117">
            <v>379585</v>
          </cell>
          <cell r="BC117">
            <v>0</v>
          </cell>
          <cell r="BD117">
            <v>0</v>
          </cell>
          <cell r="BE117">
            <v>558516.25742656877</v>
          </cell>
          <cell r="BF117">
            <v>558516.25742656877</v>
          </cell>
          <cell r="BG117">
            <v>0</v>
          </cell>
          <cell r="BH117">
            <v>390812.5</v>
          </cell>
          <cell r="BI117">
            <v>213638.80507343123</v>
          </cell>
          <cell r="BJ117">
            <v>381342.5625</v>
          </cell>
          <cell r="BK117">
            <v>4284.7478932584272</v>
          </cell>
          <cell r="BL117">
            <v>4079.2310632168378</v>
          </cell>
          <cell r="BM117">
            <v>5.0381267169386831E-2</v>
          </cell>
          <cell r="BN117">
            <v>0</v>
          </cell>
          <cell r="BO117">
            <v>0</v>
          </cell>
          <cell r="BP117">
            <v>558516.25742656877</v>
          </cell>
          <cell r="BQ117">
            <v>6149.3118811974018</v>
          </cell>
          <cell r="BR117" t="str">
            <v>Y</v>
          </cell>
          <cell r="BS117">
            <v>6275.4635665906608</v>
          </cell>
          <cell r="BT117">
            <v>1.8144524947790508E-2</v>
          </cell>
          <cell r="BU117">
            <v>-3232.8600974297128</v>
          </cell>
          <cell r="BV117">
            <v>555283.39732913906</v>
          </cell>
          <cell r="BW117">
            <v>0</v>
          </cell>
          <cell r="BX117">
            <v>555283.39732913906</v>
          </cell>
          <cell r="BY117">
            <v>11227.5</v>
          </cell>
          <cell r="BZ117">
            <v>544055.89732913906</v>
          </cell>
        </row>
        <row r="118">
          <cell r="C118">
            <v>9253118</v>
          </cell>
          <cell r="D118" t="str">
            <v>The St Peter and St Paul C of E Primary School</v>
          </cell>
          <cell r="E118">
            <v>206</v>
          </cell>
          <cell r="F118">
            <v>206</v>
          </cell>
          <cell r="G118">
            <v>0</v>
          </cell>
          <cell r="H118">
            <v>662702</v>
          </cell>
          <cell r="I118">
            <v>0</v>
          </cell>
          <cell r="J118">
            <v>0</v>
          </cell>
          <cell r="K118">
            <v>25850.000000000011</v>
          </cell>
          <cell r="L118">
            <v>0</v>
          </cell>
          <cell r="M118">
            <v>33630.000000000051</v>
          </cell>
          <cell r="N118">
            <v>0</v>
          </cell>
          <cell r="O118">
            <v>21560.000000000011</v>
          </cell>
          <cell r="P118">
            <v>5400</v>
          </cell>
          <cell r="Q118">
            <v>2939.9999999999964</v>
          </cell>
          <cell r="R118">
            <v>9660.0000000000437</v>
          </cell>
          <cell r="S118">
            <v>3920.0000000000018</v>
          </cell>
          <cell r="T118">
            <v>3200.0000000000036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1315.1412429378545</v>
          </cell>
          <cell r="AB118">
            <v>0</v>
          </cell>
          <cell r="AC118">
            <v>0</v>
          </cell>
          <cell r="AD118">
            <v>102886.18784530387</v>
          </cell>
          <cell r="AE118">
            <v>0</v>
          </cell>
          <cell r="AF118">
            <v>0</v>
          </cell>
          <cell r="AG118">
            <v>0</v>
          </cell>
          <cell r="AH118">
            <v>121300</v>
          </cell>
          <cell r="AI118">
            <v>0</v>
          </cell>
          <cell r="AJ118">
            <v>0</v>
          </cell>
          <cell r="AK118">
            <v>0</v>
          </cell>
          <cell r="AL118">
            <v>21207.5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662702</v>
          </cell>
          <cell r="AV118">
            <v>210361.32908824185</v>
          </cell>
          <cell r="AW118">
            <v>142507.5</v>
          </cell>
          <cell r="AX118">
            <v>154073.22521458566</v>
          </cell>
          <cell r="AY118">
            <v>1015570.8290882418</v>
          </cell>
          <cell r="AZ118">
            <v>994363.32908824179</v>
          </cell>
          <cell r="BA118">
            <v>4265</v>
          </cell>
          <cell r="BB118">
            <v>878590</v>
          </cell>
          <cell r="BC118">
            <v>0</v>
          </cell>
          <cell r="BD118">
            <v>0</v>
          </cell>
          <cell r="BE118">
            <v>1015570.8290882418</v>
          </cell>
          <cell r="BF118">
            <v>1015570.8290882418</v>
          </cell>
          <cell r="BG118">
            <v>0</v>
          </cell>
          <cell r="BH118">
            <v>899797.5</v>
          </cell>
          <cell r="BI118">
            <v>757290</v>
          </cell>
          <cell r="BJ118">
            <v>873063.32908824179</v>
          </cell>
          <cell r="BK118">
            <v>4238.1715004283578</v>
          </cell>
          <cell r="BL118">
            <v>4061.2478548076924</v>
          </cell>
          <cell r="BM118">
            <v>4.3563863114442464E-2</v>
          </cell>
          <cell r="BN118">
            <v>0</v>
          </cell>
          <cell r="BO118">
            <v>0</v>
          </cell>
          <cell r="BP118">
            <v>1015570.8290882418</v>
          </cell>
          <cell r="BQ118">
            <v>4827.0064518846693</v>
          </cell>
          <cell r="BR118" t="str">
            <v>Y</v>
          </cell>
          <cell r="BS118">
            <v>4929.9554810108821</v>
          </cell>
          <cell r="BT118">
            <v>3.8676931071398135E-2</v>
          </cell>
          <cell r="BU118">
            <v>-7482.7997760732678</v>
          </cell>
          <cell r="BV118">
            <v>1008088.0293121685</v>
          </cell>
          <cell r="BW118">
            <v>0</v>
          </cell>
          <cell r="BX118">
            <v>1008088.0293121685</v>
          </cell>
          <cell r="BY118">
            <v>21207.5</v>
          </cell>
          <cell r="BZ118">
            <v>986880.52931216848</v>
          </cell>
        </row>
        <row r="119">
          <cell r="C119">
            <v>9253120</v>
          </cell>
          <cell r="D119" t="str">
            <v>Corringham CofE VC Primary School</v>
          </cell>
          <cell r="E119">
            <v>110</v>
          </cell>
          <cell r="F119">
            <v>110</v>
          </cell>
          <cell r="G119">
            <v>0</v>
          </cell>
          <cell r="H119">
            <v>353870</v>
          </cell>
          <cell r="I119">
            <v>0</v>
          </cell>
          <cell r="J119">
            <v>0</v>
          </cell>
          <cell r="K119">
            <v>7519.9999999999764</v>
          </cell>
          <cell r="L119">
            <v>0</v>
          </cell>
          <cell r="M119">
            <v>10030.000000000029</v>
          </cell>
          <cell r="N119">
            <v>0</v>
          </cell>
          <cell r="O119">
            <v>220</v>
          </cell>
          <cell r="P119">
            <v>3779.9999999999923</v>
          </cell>
          <cell r="Q119">
            <v>0</v>
          </cell>
          <cell r="R119">
            <v>3219.9999999999982</v>
          </cell>
          <cell r="S119">
            <v>4899.9999999999991</v>
          </cell>
          <cell r="T119">
            <v>9599.9999999999745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627.77777777777771</v>
          </cell>
          <cell r="AB119">
            <v>0</v>
          </cell>
          <cell r="AC119">
            <v>0</v>
          </cell>
          <cell r="AD119">
            <v>39776</v>
          </cell>
          <cell r="AE119">
            <v>0</v>
          </cell>
          <cell r="AF119">
            <v>0</v>
          </cell>
          <cell r="AG119">
            <v>0</v>
          </cell>
          <cell r="AH119">
            <v>121300</v>
          </cell>
          <cell r="AI119">
            <v>29225.634178905202</v>
          </cell>
          <cell r="AJ119">
            <v>0</v>
          </cell>
          <cell r="AK119">
            <v>0</v>
          </cell>
          <cell r="AL119">
            <v>11102.75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353870</v>
          </cell>
          <cell r="AV119">
            <v>79673.777777777752</v>
          </cell>
          <cell r="AW119">
            <v>161628.38417890519</v>
          </cell>
          <cell r="AX119">
            <v>72534.163599999985</v>
          </cell>
          <cell r="AY119">
            <v>595172.16195668292</v>
          </cell>
          <cell r="AZ119">
            <v>584069.41195668292</v>
          </cell>
          <cell r="BA119">
            <v>4265</v>
          </cell>
          <cell r="BB119">
            <v>469150</v>
          </cell>
          <cell r="BC119">
            <v>0</v>
          </cell>
          <cell r="BD119">
            <v>0</v>
          </cell>
          <cell r="BE119">
            <v>595172.16195668292</v>
          </cell>
          <cell r="BF119">
            <v>595172.16195668292</v>
          </cell>
          <cell r="BG119">
            <v>0</v>
          </cell>
          <cell r="BH119">
            <v>480252.75</v>
          </cell>
          <cell r="BI119">
            <v>318624.36582109483</v>
          </cell>
          <cell r="BJ119">
            <v>433543.77777777775</v>
          </cell>
          <cell r="BK119">
            <v>3941.3070707070706</v>
          </cell>
          <cell r="BL119">
            <v>3737.1276373548217</v>
          </cell>
          <cell r="BM119">
            <v>5.4635391981626098E-2</v>
          </cell>
          <cell r="BN119">
            <v>0</v>
          </cell>
          <cell r="BO119">
            <v>0</v>
          </cell>
          <cell r="BP119">
            <v>595172.16195668292</v>
          </cell>
          <cell r="BQ119">
            <v>5309.7219268789358</v>
          </cell>
          <cell r="BR119" t="str">
            <v>Y</v>
          </cell>
          <cell r="BS119">
            <v>5410.6560177880265</v>
          </cell>
          <cell r="BT119">
            <v>4.7061487254337342E-2</v>
          </cell>
          <cell r="BU119">
            <v>-3995.6697833400945</v>
          </cell>
          <cell r="BV119">
            <v>591176.49217334285</v>
          </cell>
          <cell r="BW119">
            <v>0</v>
          </cell>
          <cell r="BX119">
            <v>591176.49217334285</v>
          </cell>
          <cell r="BY119">
            <v>11102.75</v>
          </cell>
          <cell r="BZ119">
            <v>580073.74217334285</v>
          </cell>
        </row>
        <row r="120">
          <cell r="C120">
            <v>9253121</v>
          </cell>
          <cell r="D120" t="str">
            <v>Dunholme St Chad's Church of England Primary School</v>
          </cell>
          <cell r="E120">
            <v>213</v>
          </cell>
          <cell r="F120">
            <v>213</v>
          </cell>
          <cell r="G120">
            <v>0</v>
          </cell>
          <cell r="H120">
            <v>685221</v>
          </cell>
          <cell r="I120">
            <v>0</v>
          </cell>
          <cell r="J120">
            <v>0</v>
          </cell>
          <cell r="K120">
            <v>15040.000000000044</v>
          </cell>
          <cell r="L120">
            <v>0</v>
          </cell>
          <cell r="M120">
            <v>20649.999999999993</v>
          </cell>
          <cell r="N120">
            <v>0</v>
          </cell>
          <cell r="O120">
            <v>0</v>
          </cell>
          <cell r="P120">
            <v>272.5592417061614</v>
          </cell>
          <cell r="Q120">
            <v>0</v>
          </cell>
          <cell r="R120">
            <v>1393.0805687203806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2560.5319148936228</v>
          </cell>
          <cell r="AB120">
            <v>0</v>
          </cell>
          <cell r="AC120">
            <v>0</v>
          </cell>
          <cell r="AD120">
            <v>64447.049180327871</v>
          </cell>
          <cell r="AE120">
            <v>0</v>
          </cell>
          <cell r="AF120">
            <v>3903.5000000000086</v>
          </cell>
          <cell r="AG120">
            <v>0</v>
          </cell>
          <cell r="AH120">
            <v>121300</v>
          </cell>
          <cell r="AI120">
            <v>0</v>
          </cell>
          <cell r="AJ120">
            <v>0</v>
          </cell>
          <cell r="AK120">
            <v>0</v>
          </cell>
          <cell r="AL120">
            <v>18962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685221</v>
          </cell>
          <cell r="AV120">
            <v>108266.72090564809</v>
          </cell>
          <cell r="AW120">
            <v>140262</v>
          </cell>
          <cell r="AX120">
            <v>97042.314457471846</v>
          </cell>
          <cell r="AY120">
            <v>933749.72090564808</v>
          </cell>
          <cell r="AZ120">
            <v>914787.72090564808</v>
          </cell>
          <cell r="BA120">
            <v>4265</v>
          </cell>
          <cell r="BB120">
            <v>908445</v>
          </cell>
          <cell r="BC120">
            <v>0</v>
          </cell>
          <cell r="BD120">
            <v>0</v>
          </cell>
          <cell r="BE120">
            <v>933749.72090564808</v>
          </cell>
          <cell r="BF120">
            <v>933749.72090564808</v>
          </cell>
          <cell r="BG120">
            <v>0</v>
          </cell>
          <cell r="BH120">
            <v>927407</v>
          </cell>
          <cell r="BI120">
            <v>787145</v>
          </cell>
          <cell r="BJ120">
            <v>793487.72090564808</v>
          </cell>
          <cell r="BK120">
            <v>3725.2944643457658</v>
          </cell>
          <cell r="BL120">
            <v>3615.8139534883721</v>
          </cell>
          <cell r="BM120">
            <v>3.0278247793079041E-2</v>
          </cell>
          <cell r="BN120">
            <v>0</v>
          </cell>
          <cell r="BO120">
            <v>0</v>
          </cell>
          <cell r="BP120">
            <v>933749.72090564808</v>
          </cell>
          <cell r="BQ120">
            <v>4294.7780324208834</v>
          </cell>
          <cell r="BR120" t="str">
            <v>Y</v>
          </cell>
          <cell r="BS120">
            <v>4383.8015065992868</v>
          </cell>
          <cell r="BT120">
            <v>2.7085488904244448E-2</v>
          </cell>
          <cell r="BU120">
            <v>-7737.0696713767284</v>
          </cell>
          <cell r="BV120">
            <v>926012.65123427135</v>
          </cell>
          <cell r="BW120">
            <v>0</v>
          </cell>
          <cell r="BX120">
            <v>926012.65123427135</v>
          </cell>
          <cell r="BY120">
            <v>18962</v>
          </cell>
          <cell r="BZ120">
            <v>907050.65123427135</v>
          </cell>
        </row>
        <row r="121">
          <cell r="C121">
            <v>9253122</v>
          </cell>
          <cell r="D121" t="str">
            <v>Fiskerton Church of England Primary School</v>
          </cell>
          <cell r="E121">
            <v>86</v>
          </cell>
          <cell r="F121">
            <v>86</v>
          </cell>
          <cell r="G121">
            <v>0</v>
          </cell>
          <cell r="H121">
            <v>276662</v>
          </cell>
          <cell r="I121">
            <v>0</v>
          </cell>
          <cell r="J121">
            <v>0</v>
          </cell>
          <cell r="K121">
            <v>9400.0000000000109</v>
          </cell>
          <cell r="L121">
            <v>0</v>
          </cell>
          <cell r="M121">
            <v>12979.999999999996</v>
          </cell>
          <cell r="N121">
            <v>0</v>
          </cell>
          <cell r="O121">
            <v>0</v>
          </cell>
          <cell r="P121">
            <v>540.00000000000057</v>
          </cell>
          <cell r="Q121">
            <v>420.00000000000045</v>
          </cell>
          <cell r="R121">
            <v>0</v>
          </cell>
          <cell r="S121">
            <v>1959.9999999999982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647.86666666666508</v>
          </cell>
          <cell r="AB121">
            <v>0</v>
          </cell>
          <cell r="AC121">
            <v>0</v>
          </cell>
          <cell r="AD121">
            <v>25031.212121212124</v>
          </cell>
          <cell r="AE121">
            <v>0</v>
          </cell>
          <cell r="AF121">
            <v>4477.0000000000118</v>
          </cell>
          <cell r="AG121">
            <v>0</v>
          </cell>
          <cell r="AH121">
            <v>121300</v>
          </cell>
          <cell r="AI121">
            <v>18739.652870493985</v>
          </cell>
          <cell r="AJ121">
            <v>0</v>
          </cell>
          <cell r="AK121">
            <v>0</v>
          </cell>
          <cell r="AL121">
            <v>5187.2700000000004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276662</v>
          </cell>
          <cell r="AV121">
            <v>55456.078787878811</v>
          </cell>
          <cell r="AW121">
            <v>145226.92287049399</v>
          </cell>
          <cell r="AX121">
            <v>47485.687021818179</v>
          </cell>
          <cell r="AY121">
            <v>477345.00165837281</v>
          </cell>
          <cell r="AZ121">
            <v>472157.7316583728</v>
          </cell>
          <cell r="BA121">
            <v>4265</v>
          </cell>
          <cell r="BB121">
            <v>366790</v>
          </cell>
          <cell r="BC121">
            <v>0</v>
          </cell>
          <cell r="BD121">
            <v>0</v>
          </cell>
          <cell r="BE121">
            <v>477345.00165837281</v>
          </cell>
          <cell r="BF121">
            <v>477345.0016583727</v>
          </cell>
          <cell r="BG121">
            <v>0</v>
          </cell>
          <cell r="BH121">
            <v>371977.27</v>
          </cell>
          <cell r="BI121">
            <v>226750.34712950603</v>
          </cell>
          <cell r="BJ121">
            <v>332118.0787878788</v>
          </cell>
          <cell r="BK121">
            <v>3861.8381254404512</v>
          </cell>
          <cell r="BL121">
            <v>3837.2093769074813</v>
          </cell>
          <cell r="BM121">
            <v>6.4184010080833584E-3</v>
          </cell>
          <cell r="BN121">
            <v>0</v>
          </cell>
          <cell r="BO121">
            <v>0</v>
          </cell>
          <cell r="BP121">
            <v>477345.00165837281</v>
          </cell>
          <cell r="BQ121">
            <v>5490.2061820741019</v>
          </cell>
          <cell r="BR121" t="str">
            <v>Y</v>
          </cell>
          <cell r="BS121">
            <v>5550.5232750973582</v>
          </cell>
          <cell r="BT121">
            <v>-1.4140173317746418E-2</v>
          </cell>
          <cell r="BU121">
            <v>-3123.8872851568012</v>
          </cell>
          <cell r="BV121">
            <v>474221.114373216</v>
          </cell>
          <cell r="BW121">
            <v>0</v>
          </cell>
          <cell r="BX121">
            <v>474221.114373216</v>
          </cell>
          <cell r="BY121">
            <v>5187.2700000000004</v>
          </cell>
          <cell r="BZ121">
            <v>469033.84437321598</v>
          </cell>
        </row>
        <row r="122">
          <cell r="C122">
            <v>9253123</v>
          </cell>
          <cell r="D122" t="str">
            <v>Grasby All Saints Church of England Primary School</v>
          </cell>
          <cell r="E122">
            <v>79</v>
          </cell>
          <cell r="F122">
            <v>79</v>
          </cell>
          <cell r="G122">
            <v>0</v>
          </cell>
          <cell r="H122">
            <v>254143</v>
          </cell>
          <cell r="I122">
            <v>0</v>
          </cell>
          <cell r="J122">
            <v>0</v>
          </cell>
          <cell r="K122">
            <v>3290.0000000000018</v>
          </cell>
          <cell r="L122">
            <v>0</v>
          </cell>
          <cell r="M122">
            <v>4130.0000000000018</v>
          </cell>
          <cell r="N122">
            <v>0</v>
          </cell>
          <cell r="O122">
            <v>220.0000000000006</v>
          </cell>
          <cell r="P122">
            <v>0</v>
          </cell>
          <cell r="Q122">
            <v>839.99999999999898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656.39705882353041</v>
          </cell>
          <cell r="AB122">
            <v>0</v>
          </cell>
          <cell r="AC122">
            <v>0</v>
          </cell>
          <cell r="AD122">
            <v>12573.239436619719</v>
          </cell>
          <cell r="AE122">
            <v>0</v>
          </cell>
          <cell r="AF122">
            <v>0</v>
          </cell>
          <cell r="AG122">
            <v>0</v>
          </cell>
          <cell r="AH122">
            <v>121300</v>
          </cell>
          <cell r="AI122">
            <v>51989.319092122823</v>
          </cell>
          <cell r="AJ122">
            <v>0</v>
          </cell>
          <cell r="AK122">
            <v>0</v>
          </cell>
          <cell r="AL122">
            <v>8233.5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254143</v>
          </cell>
          <cell r="AV122">
            <v>21709.63649544325</v>
          </cell>
          <cell r="AW122">
            <v>181522.81909212284</v>
          </cell>
          <cell r="AX122">
            <v>34201.169590985912</v>
          </cell>
          <cell r="AY122">
            <v>457375.45558756607</v>
          </cell>
          <cell r="AZ122">
            <v>449141.95558756607</v>
          </cell>
          <cell r="BA122">
            <v>4265</v>
          </cell>
          <cell r="BB122">
            <v>336935</v>
          </cell>
          <cell r="BC122">
            <v>0</v>
          </cell>
          <cell r="BD122">
            <v>0</v>
          </cell>
          <cell r="BE122">
            <v>457375.45558756607</v>
          </cell>
          <cell r="BF122">
            <v>457375.45558756613</v>
          </cell>
          <cell r="BG122">
            <v>0</v>
          </cell>
          <cell r="BH122">
            <v>345168.5</v>
          </cell>
          <cell r="BI122">
            <v>163645.68090787716</v>
          </cell>
          <cell r="BJ122">
            <v>275852.63649544324</v>
          </cell>
          <cell r="BK122">
            <v>3491.8055252587751</v>
          </cell>
          <cell r="BL122">
            <v>3279.4262163484645</v>
          </cell>
          <cell r="BM122">
            <v>6.4761118225976758E-2</v>
          </cell>
          <cell r="BN122">
            <v>0</v>
          </cell>
          <cell r="BO122">
            <v>0</v>
          </cell>
          <cell r="BP122">
            <v>457375.45558756607</v>
          </cell>
          <cell r="BQ122">
            <v>5685.3412099691905</v>
          </cell>
          <cell r="BR122" t="str">
            <v>Y</v>
          </cell>
          <cell r="BS122">
            <v>5789.5627289565327</v>
          </cell>
          <cell r="BT122">
            <v>4.3453717019024118E-2</v>
          </cell>
          <cell r="BU122">
            <v>-2869.6173898533407</v>
          </cell>
          <cell r="BV122">
            <v>454505.83819771273</v>
          </cell>
          <cell r="BW122">
            <v>0</v>
          </cell>
          <cell r="BX122">
            <v>454505.83819771273</v>
          </cell>
          <cell r="BY122">
            <v>8233.5</v>
          </cell>
          <cell r="BZ122">
            <v>446272.33819771273</v>
          </cell>
        </row>
        <row r="123">
          <cell r="C123">
            <v>9253124</v>
          </cell>
          <cell r="D123" t="str">
            <v>The Hackthorn Church of England Primary School</v>
          </cell>
          <cell r="E123">
            <v>63</v>
          </cell>
          <cell r="F123">
            <v>63</v>
          </cell>
          <cell r="G123">
            <v>0</v>
          </cell>
          <cell r="H123">
            <v>202671</v>
          </cell>
          <cell r="I123">
            <v>0</v>
          </cell>
          <cell r="J123">
            <v>0</v>
          </cell>
          <cell r="K123">
            <v>3289.9999999999968</v>
          </cell>
          <cell r="L123">
            <v>0</v>
          </cell>
          <cell r="M123">
            <v>4129.9999999999955</v>
          </cell>
          <cell r="N123">
            <v>0</v>
          </cell>
          <cell r="O123">
            <v>0</v>
          </cell>
          <cell r="P123">
            <v>539.99999999999932</v>
          </cell>
          <cell r="Q123">
            <v>0</v>
          </cell>
          <cell r="R123">
            <v>919.99999999999875</v>
          </cell>
          <cell r="S123">
            <v>2939.9999999999991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659.16666666666595</v>
          </cell>
          <cell r="AB123">
            <v>0</v>
          </cell>
          <cell r="AC123">
            <v>0</v>
          </cell>
          <cell r="AD123">
            <v>15532.363636363634</v>
          </cell>
          <cell r="AE123">
            <v>0</v>
          </cell>
          <cell r="AF123">
            <v>3903.5000000000014</v>
          </cell>
          <cell r="AG123">
            <v>0</v>
          </cell>
          <cell r="AH123">
            <v>121300</v>
          </cell>
          <cell r="AI123">
            <v>55000</v>
          </cell>
          <cell r="AJ123">
            <v>0</v>
          </cell>
          <cell r="AK123">
            <v>0</v>
          </cell>
          <cell r="AL123">
            <v>5239.5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202671</v>
          </cell>
          <cell r="AV123">
            <v>31915.030303030289</v>
          </cell>
          <cell r="AW123">
            <v>181539.5</v>
          </cell>
          <cell r="AX123">
            <v>35738.46937454545</v>
          </cell>
          <cell r="AY123">
            <v>416125.53030303027</v>
          </cell>
          <cell r="AZ123">
            <v>410886.03030303027</v>
          </cell>
          <cell r="BA123">
            <v>4265</v>
          </cell>
          <cell r="BB123">
            <v>268695</v>
          </cell>
          <cell r="BC123">
            <v>0</v>
          </cell>
          <cell r="BD123">
            <v>0</v>
          </cell>
          <cell r="BE123">
            <v>416125.53030303027</v>
          </cell>
          <cell r="BF123">
            <v>416125.53030303027</v>
          </cell>
          <cell r="BG123">
            <v>0</v>
          </cell>
          <cell r="BH123">
            <v>273934.5</v>
          </cell>
          <cell r="BI123">
            <v>92395</v>
          </cell>
          <cell r="BJ123">
            <v>234586.03030303027</v>
          </cell>
          <cell r="BK123">
            <v>3723.5877825877819</v>
          </cell>
          <cell r="BL123">
            <v>3017.1334017543859</v>
          </cell>
          <cell r="BM123">
            <v>0.23414754562148657</v>
          </cell>
          <cell r="BN123">
            <v>0</v>
          </cell>
          <cell r="BO123">
            <v>0</v>
          </cell>
          <cell r="BP123">
            <v>416125.53030303027</v>
          </cell>
          <cell r="BQ123">
            <v>6522.0004810004802</v>
          </cell>
          <cell r="BR123" t="str">
            <v>Y</v>
          </cell>
          <cell r="BS123">
            <v>6605.1671476671472</v>
          </cell>
          <cell r="BT123">
            <v>6.4999651397853686E-2</v>
          </cell>
          <cell r="BU123">
            <v>-2288.4290577311449</v>
          </cell>
          <cell r="BV123">
            <v>413837.10124529916</v>
          </cell>
          <cell r="BW123">
            <v>0</v>
          </cell>
          <cell r="BX123">
            <v>413837.10124529916</v>
          </cell>
          <cell r="BY123">
            <v>5239.5</v>
          </cell>
          <cell r="BZ123">
            <v>408597.60124529916</v>
          </cell>
        </row>
        <row r="124">
          <cell r="C124">
            <v>9253125</v>
          </cell>
          <cell r="D124" t="str">
            <v>Halton Holegate CofE Primary School</v>
          </cell>
          <cell r="E124">
            <v>66</v>
          </cell>
          <cell r="F124">
            <v>66</v>
          </cell>
          <cell r="G124">
            <v>0</v>
          </cell>
          <cell r="H124">
            <v>212322</v>
          </cell>
          <cell r="I124">
            <v>0</v>
          </cell>
          <cell r="J124">
            <v>0</v>
          </cell>
          <cell r="K124">
            <v>16919.999999999985</v>
          </cell>
          <cell r="L124">
            <v>0</v>
          </cell>
          <cell r="M124">
            <v>24189.999999999993</v>
          </cell>
          <cell r="N124">
            <v>0</v>
          </cell>
          <cell r="O124">
            <v>6820.0000000000045</v>
          </cell>
          <cell r="P124">
            <v>1350.0000000000007</v>
          </cell>
          <cell r="Q124">
            <v>2939.9999999999982</v>
          </cell>
          <cell r="R124">
            <v>460.00000000000153</v>
          </cell>
          <cell r="S124">
            <v>490.00000000000165</v>
          </cell>
          <cell r="T124">
            <v>1920.0000000000018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632.03389830508547</v>
          </cell>
          <cell r="AB124">
            <v>0</v>
          </cell>
          <cell r="AC124">
            <v>0</v>
          </cell>
          <cell r="AD124">
            <v>13904.745762711866</v>
          </cell>
          <cell r="AE124">
            <v>0</v>
          </cell>
          <cell r="AF124">
            <v>4661.9999999999782</v>
          </cell>
          <cell r="AG124">
            <v>0</v>
          </cell>
          <cell r="AH124">
            <v>121300</v>
          </cell>
          <cell r="AI124">
            <v>55000</v>
          </cell>
          <cell r="AJ124">
            <v>0</v>
          </cell>
          <cell r="AK124">
            <v>0</v>
          </cell>
          <cell r="AL124">
            <v>5239.5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212322</v>
          </cell>
          <cell r="AV124">
            <v>74288.779661016917</v>
          </cell>
          <cell r="AW124">
            <v>181539.5</v>
          </cell>
          <cell r="AX124">
            <v>45967.623378983051</v>
          </cell>
          <cell r="AY124">
            <v>468150.27966101689</v>
          </cell>
          <cell r="AZ124">
            <v>462910.77966101689</v>
          </cell>
          <cell r="BA124">
            <v>4265</v>
          </cell>
          <cell r="BB124">
            <v>281490</v>
          </cell>
          <cell r="BC124">
            <v>0</v>
          </cell>
          <cell r="BD124">
            <v>0</v>
          </cell>
          <cell r="BE124">
            <v>468150.27966101689</v>
          </cell>
          <cell r="BF124">
            <v>468150.27966101695</v>
          </cell>
          <cell r="BG124">
            <v>0</v>
          </cell>
          <cell r="BH124">
            <v>286729.5</v>
          </cell>
          <cell r="BI124">
            <v>105190</v>
          </cell>
          <cell r="BJ124">
            <v>286610.77966101689</v>
          </cell>
          <cell r="BK124">
            <v>4342.5875706214683</v>
          </cell>
          <cell r="BL124">
            <v>3322.5622000000003</v>
          </cell>
          <cell r="BM124">
            <v>0.30699963137528863</v>
          </cell>
          <cell r="BN124">
            <v>0</v>
          </cell>
          <cell r="BO124">
            <v>0</v>
          </cell>
          <cell r="BP124">
            <v>468150.27966101689</v>
          </cell>
          <cell r="BQ124">
            <v>7013.7996918335893</v>
          </cell>
          <cell r="BR124" t="str">
            <v>Y</v>
          </cell>
          <cell r="BS124">
            <v>7093.1860554699524</v>
          </cell>
          <cell r="BT124">
            <v>6.863031481514148E-2</v>
          </cell>
          <cell r="BU124">
            <v>-2397.4018700040565</v>
          </cell>
          <cell r="BV124">
            <v>465752.87779101281</v>
          </cell>
          <cell r="BW124">
            <v>0</v>
          </cell>
          <cell r="BX124">
            <v>465752.87779101281</v>
          </cell>
          <cell r="BY124">
            <v>5239.5</v>
          </cell>
          <cell r="BZ124">
            <v>460513.37779101281</v>
          </cell>
        </row>
        <row r="125">
          <cell r="C125">
            <v>9253128</v>
          </cell>
          <cell r="D125" t="str">
            <v>St Michael's Church of England School, Louth</v>
          </cell>
          <cell r="E125">
            <v>307</v>
          </cell>
          <cell r="F125">
            <v>307</v>
          </cell>
          <cell r="G125">
            <v>0</v>
          </cell>
          <cell r="H125">
            <v>987619</v>
          </cell>
          <cell r="I125">
            <v>0</v>
          </cell>
          <cell r="J125">
            <v>0</v>
          </cell>
          <cell r="K125">
            <v>36660</v>
          </cell>
          <cell r="L125">
            <v>0</v>
          </cell>
          <cell r="M125">
            <v>48969.999999999985</v>
          </cell>
          <cell r="N125">
            <v>0</v>
          </cell>
          <cell r="O125">
            <v>5719.9999999999973</v>
          </cell>
          <cell r="P125">
            <v>26459.999999999975</v>
          </cell>
          <cell r="Q125">
            <v>0</v>
          </cell>
          <cell r="R125">
            <v>25760.00000000004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662.04198473282429</v>
          </cell>
          <cell r="AB125">
            <v>0</v>
          </cell>
          <cell r="AC125">
            <v>0</v>
          </cell>
          <cell r="AD125">
            <v>123007.92828685259</v>
          </cell>
          <cell r="AE125">
            <v>0</v>
          </cell>
          <cell r="AF125">
            <v>0</v>
          </cell>
          <cell r="AG125">
            <v>0</v>
          </cell>
          <cell r="AH125">
            <v>121300</v>
          </cell>
          <cell r="AI125">
            <v>0</v>
          </cell>
          <cell r="AJ125">
            <v>0</v>
          </cell>
          <cell r="AK125">
            <v>0</v>
          </cell>
          <cell r="AL125">
            <v>26880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987619</v>
          </cell>
          <cell r="AV125">
            <v>267239.97027158539</v>
          </cell>
          <cell r="AW125">
            <v>148180</v>
          </cell>
          <cell r="AX125">
            <v>195394.01314374505</v>
          </cell>
          <cell r="AY125">
            <v>1403038.9702715855</v>
          </cell>
          <cell r="AZ125">
            <v>1376158.9702715855</v>
          </cell>
          <cell r="BA125">
            <v>4265</v>
          </cell>
          <cell r="BB125">
            <v>1309355</v>
          </cell>
          <cell r="BC125">
            <v>0</v>
          </cell>
          <cell r="BD125">
            <v>0</v>
          </cell>
          <cell r="BE125">
            <v>1403038.9702715855</v>
          </cell>
          <cell r="BF125">
            <v>1403038.9702715853</v>
          </cell>
          <cell r="BG125">
            <v>0</v>
          </cell>
          <cell r="BH125">
            <v>1336235</v>
          </cell>
          <cell r="BI125">
            <v>1188055</v>
          </cell>
          <cell r="BJ125">
            <v>1254858.9702715855</v>
          </cell>
          <cell r="BK125">
            <v>4087.488502513308</v>
          </cell>
          <cell r="BL125">
            <v>3879.7133717532465</v>
          </cell>
          <cell r="BM125">
            <v>5.355424765983878E-2</v>
          </cell>
          <cell r="BN125">
            <v>0</v>
          </cell>
          <cell r="BO125">
            <v>0</v>
          </cell>
          <cell r="BP125">
            <v>1403038.9702715855</v>
          </cell>
          <cell r="BQ125">
            <v>4482.6025090279654</v>
          </cell>
          <cell r="BR125" t="str">
            <v>Y</v>
          </cell>
          <cell r="BS125">
            <v>4570.159512285295</v>
          </cell>
          <cell r="BT125">
            <v>4.800527781138153E-2</v>
          </cell>
          <cell r="BU125">
            <v>-11151.551122594627</v>
          </cell>
          <cell r="BV125">
            <v>1391887.4191489909</v>
          </cell>
          <cell r="BW125">
            <v>0</v>
          </cell>
          <cell r="BX125">
            <v>1391887.4191489909</v>
          </cell>
          <cell r="BY125">
            <v>26880</v>
          </cell>
          <cell r="BZ125">
            <v>1365007.4191489909</v>
          </cell>
        </row>
        <row r="126">
          <cell r="C126">
            <v>9253130</v>
          </cell>
          <cell r="D126" t="str">
            <v>The Mareham-le-Fen Church of England Primary School</v>
          </cell>
          <cell r="E126">
            <v>87</v>
          </cell>
          <cell r="F126">
            <v>87</v>
          </cell>
          <cell r="G126">
            <v>0</v>
          </cell>
          <cell r="H126">
            <v>279879</v>
          </cell>
          <cell r="I126">
            <v>0</v>
          </cell>
          <cell r="J126">
            <v>0</v>
          </cell>
          <cell r="K126">
            <v>7990.0000000000118</v>
          </cell>
          <cell r="L126">
            <v>0</v>
          </cell>
          <cell r="M126">
            <v>10030.000000000015</v>
          </cell>
          <cell r="N126">
            <v>0</v>
          </cell>
          <cell r="O126">
            <v>439.99999999999926</v>
          </cell>
          <cell r="P126">
            <v>16199.999999999998</v>
          </cell>
          <cell r="Q126">
            <v>1260.0000000000016</v>
          </cell>
          <cell r="R126">
            <v>459.99999999999926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28773.658536585364</v>
          </cell>
          <cell r="AE126">
            <v>0</v>
          </cell>
          <cell r="AF126">
            <v>1646.4999999999977</v>
          </cell>
          <cell r="AG126">
            <v>0</v>
          </cell>
          <cell r="AH126">
            <v>121300</v>
          </cell>
          <cell r="AI126">
            <v>46114.819759679565</v>
          </cell>
          <cell r="AJ126">
            <v>0</v>
          </cell>
          <cell r="AK126">
            <v>0</v>
          </cell>
          <cell r="AL126">
            <v>10978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279879</v>
          </cell>
          <cell r="AV126">
            <v>66800.158536585383</v>
          </cell>
          <cell r="AW126">
            <v>178392.81975967955</v>
          </cell>
          <cell r="AX126">
            <v>59073.500450731706</v>
          </cell>
          <cell r="AY126">
            <v>525071.97829626501</v>
          </cell>
          <cell r="AZ126">
            <v>514093.97829626501</v>
          </cell>
          <cell r="BA126">
            <v>4265</v>
          </cell>
          <cell r="BB126">
            <v>371055</v>
          </cell>
          <cell r="BC126">
            <v>0</v>
          </cell>
          <cell r="BD126">
            <v>0</v>
          </cell>
          <cell r="BE126">
            <v>525071.97829626501</v>
          </cell>
          <cell r="BF126">
            <v>525071.97829626489</v>
          </cell>
          <cell r="BG126">
            <v>0</v>
          </cell>
          <cell r="BH126">
            <v>382033</v>
          </cell>
          <cell r="BI126">
            <v>203640.18024032045</v>
          </cell>
          <cell r="BJ126">
            <v>346679.15853658546</v>
          </cell>
          <cell r="BK126">
            <v>3984.817914213626</v>
          </cell>
          <cell r="BL126">
            <v>3694.0778703260266</v>
          </cell>
          <cell r="BM126">
            <v>7.8704362521177601E-2</v>
          </cell>
          <cell r="BN126">
            <v>0</v>
          </cell>
          <cell r="BO126">
            <v>0</v>
          </cell>
          <cell r="BP126">
            <v>525071.97829626501</v>
          </cell>
          <cell r="BQ126">
            <v>5909.1261873133908</v>
          </cell>
          <cell r="BR126" t="str">
            <v>Y</v>
          </cell>
          <cell r="BS126">
            <v>6035.3100953593676</v>
          </cell>
          <cell r="BT126">
            <v>7.5375755386110077E-2</v>
          </cell>
          <cell r="BU126">
            <v>-3160.2115559144386</v>
          </cell>
          <cell r="BV126">
            <v>521911.76674035058</v>
          </cell>
          <cell r="BW126">
            <v>0</v>
          </cell>
          <cell r="BX126">
            <v>521911.76674035058</v>
          </cell>
          <cell r="BY126">
            <v>10978</v>
          </cell>
          <cell r="BZ126">
            <v>510933.76674035058</v>
          </cell>
        </row>
        <row r="127">
          <cell r="C127">
            <v>9253131</v>
          </cell>
          <cell r="D127" t="str">
            <v>The Market Rasen Church of England Primary School</v>
          </cell>
          <cell r="E127">
            <v>299</v>
          </cell>
          <cell r="F127">
            <v>299</v>
          </cell>
          <cell r="G127">
            <v>0</v>
          </cell>
          <cell r="H127">
            <v>961883</v>
          </cell>
          <cell r="I127">
            <v>0</v>
          </cell>
          <cell r="J127">
            <v>0</v>
          </cell>
          <cell r="K127">
            <v>34309.999999999942</v>
          </cell>
          <cell r="L127">
            <v>0</v>
          </cell>
          <cell r="M127">
            <v>47200.000000000065</v>
          </cell>
          <cell r="N127">
            <v>0</v>
          </cell>
          <cell r="O127">
            <v>439.99999999999994</v>
          </cell>
          <cell r="P127">
            <v>49139.999999999993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657.33463035019497</v>
          </cell>
          <cell r="AB127">
            <v>0</v>
          </cell>
          <cell r="AC127">
            <v>0</v>
          </cell>
          <cell r="AD127">
            <v>83126.746031746035</v>
          </cell>
          <cell r="AE127">
            <v>0</v>
          </cell>
          <cell r="AF127">
            <v>0</v>
          </cell>
          <cell r="AG127">
            <v>0</v>
          </cell>
          <cell r="AH127">
            <v>121300</v>
          </cell>
          <cell r="AI127">
            <v>0</v>
          </cell>
          <cell r="AJ127">
            <v>0</v>
          </cell>
          <cell r="AK127">
            <v>0</v>
          </cell>
          <cell r="AL127">
            <v>28672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961883</v>
          </cell>
          <cell r="AV127">
            <v>214874.08066209624</v>
          </cell>
          <cell r="AW127">
            <v>149972</v>
          </cell>
          <cell r="AX127">
            <v>160267.87648857143</v>
          </cell>
          <cell r="AY127">
            <v>1326729.0806620962</v>
          </cell>
          <cell r="AZ127">
            <v>1298057.0806620962</v>
          </cell>
          <cell r="BA127">
            <v>4265</v>
          </cell>
          <cell r="BB127">
            <v>1275235</v>
          </cell>
          <cell r="BC127">
            <v>0</v>
          </cell>
          <cell r="BD127">
            <v>0</v>
          </cell>
          <cell r="BE127">
            <v>1326729.0806620962</v>
          </cell>
          <cell r="BF127">
            <v>1326729.0806620962</v>
          </cell>
          <cell r="BG127">
            <v>0</v>
          </cell>
          <cell r="BH127">
            <v>1303907</v>
          </cell>
          <cell r="BI127">
            <v>1153935</v>
          </cell>
          <cell r="BJ127">
            <v>1176757.0806620962</v>
          </cell>
          <cell r="BK127">
            <v>3935.6424102411243</v>
          </cell>
          <cell r="BL127">
            <v>3802.2899496621621</v>
          </cell>
          <cell r="BM127">
            <v>3.507161798400215E-2</v>
          </cell>
          <cell r="BN127">
            <v>0</v>
          </cell>
          <cell r="BO127">
            <v>0</v>
          </cell>
          <cell r="BP127">
            <v>1326729.0806620962</v>
          </cell>
          <cell r="BQ127">
            <v>4341.3280289702216</v>
          </cell>
          <cell r="BR127" t="str">
            <v>Y</v>
          </cell>
          <cell r="BS127">
            <v>4437.2210055588503</v>
          </cell>
          <cell r="BT127">
            <v>2.9768001687124679E-2</v>
          </cell>
          <cell r="BU127">
            <v>-10860.95695653353</v>
          </cell>
          <cell r="BV127">
            <v>1315868.1237055627</v>
          </cell>
          <cell r="BW127">
            <v>0</v>
          </cell>
          <cell r="BX127">
            <v>1315868.1237055627</v>
          </cell>
          <cell r="BY127">
            <v>28672</v>
          </cell>
          <cell r="BZ127">
            <v>1287196.1237055627</v>
          </cell>
        </row>
        <row r="128">
          <cell r="C128">
            <v>9253132</v>
          </cell>
          <cell r="D128" t="str">
            <v>Newton-on-Trent CofE Primary School</v>
          </cell>
          <cell r="E128">
            <v>59</v>
          </cell>
          <cell r="F128">
            <v>59</v>
          </cell>
          <cell r="G128">
            <v>0</v>
          </cell>
          <cell r="H128">
            <v>189803</v>
          </cell>
          <cell r="I128">
            <v>0</v>
          </cell>
          <cell r="J128">
            <v>0</v>
          </cell>
          <cell r="K128">
            <v>4700.0000000000055</v>
          </cell>
          <cell r="L128">
            <v>0</v>
          </cell>
          <cell r="M128">
            <v>6490.0000000000109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640.00000000000068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19859.148936170212</v>
          </cell>
          <cell r="AE128">
            <v>0</v>
          </cell>
          <cell r="AF128">
            <v>5050.5000000000036</v>
          </cell>
          <cell r="AG128">
            <v>0</v>
          </cell>
          <cell r="AH128">
            <v>121300</v>
          </cell>
          <cell r="AI128">
            <v>55000</v>
          </cell>
          <cell r="AJ128">
            <v>0</v>
          </cell>
          <cell r="AK128">
            <v>0</v>
          </cell>
          <cell r="AL128">
            <v>4540.8999999999996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189803</v>
          </cell>
          <cell r="AV128">
            <v>36739.648936170226</v>
          </cell>
          <cell r="AW128">
            <v>180840.9</v>
          </cell>
          <cell r="AX128">
            <v>36404.411215319145</v>
          </cell>
          <cell r="AY128">
            <v>407383.54893617018</v>
          </cell>
          <cell r="AZ128">
            <v>402842.64893617015</v>
          </cell>
          <cell r="BA128">
            <v>4265</v>
          </cell>
          <cell r="BB128">
            <v>251635</v>
          </cell>
          <cell r="BC128">
            <v>0</v>
          </cell>
          <cell r="BD128">
            <v>0</v>
          </cell>
          <cell r="BE128">
            <v>407383.54893617018</v>
          </cell>
          <cell r="BF128">
            <v>407383.54893617018</v>
          </cell>
          <cell r="BG128">
            <v>0</v>
          </cell>
          <cell r="BH128">
            <v>256175.9</v>
          </cell>
          <cell r="BI128">
            <v>75335</v>
          </cell>
          <cell r="BJ128">
            <v>226542.64893617018</v>
          </cell>
          <cell r="BK128">
            <v>3839.7059141723762</v>
          </cell>
          <cell r="BL128">
            <v>3394.5977611111107</v>
          </cell>
          <cell r="BM128">
            <v>0.13112250239497417</v>
          </cell>
          <cell r="BN128">
            <v>0</v>
          </cell>
          <cell r="BO128">
            <v>0</v>
          </cell>
          <cell r="BP128">
            <v>407383.54893617018</v>
          </cell>
          <cell r="BQ128">
            <v>6827.8415073927144</v>
          </cell>
          <cell r="BR128" t="str">
            <v>Y</v>
          </cell>
          <cell r="BS128">
            <v>6904.8059141723761</v>
          </cell>
          <cell r="BT128">
            <v>2.3919703147034399E-2</v>
          </cell>
          <cell r="BU128">
            <v>-2143.1319747005959</v>
          </cell>
          <cell r="BV128">
            <v>405240.41696146957</v>
          </cell>
          <cell r="BW128">
            <v>0</v>
          </cell>
          <cell r="BX128">
            <v>405240.41696146957</v>
          </cell>
          <cell r="BY128">
            <v>4540.8999999999996</v>
          </cell>
          <cell r="BZ128">
            <v>400699.51696146955</v>
          </cell>
        </row>
        <row r="129">
          <cell r="C129">
            <v>9253133</v>
          </cell>
          <cell r="D129" t="str">
            <v>The North Cotes Church of England Primary School</v>
          </cell>
          <cell r="E129">
            <v>40</v>
          </cell>
          <cell r="F129">
            <v>40</v>
          </cell>
          <cell r="G129">
            <v>0</v>
          </cell>
          <cell r="H129">
            <v>128680</v>
          </cell>
          <cell r="I129">
            <v>0</v>
          </cell>
          <cell r="J129">
            <v>0</v>
          </cell>
          <cell r="K129">
            <v>5170</v>
          </cell>
          <cell r="L129">
            <v>0</v>
          </cell>
          <cell r="M129">
            <v>6490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1937.1428571428569</v>
          </cell>
          <cell r="AB129">
            <v>0</v>
          </cell>
          <cell r="AC129">
            <v>0</v>
          </cell>
          <cell r="AD129">
            <v>10206.451612903225</v>
          </cell>
          <cell r="AE129">
            <v>0</v>
          </cell>
          <cell r="AF129">
            <v>4255</v>
          </cell>
          <cell r="AG129">
            <v>0</v>
          </cell>
          <cell r="AH129">
            <v>121300</v>
          </cell>
          <cell r="AI129">
            <v>55000</v>
          </cell>
          <cell r="AJ129">
            <v>0</v>
          </cell>
          <cell r="AK129">
            <v>0</v>
          </cell>
          <cell r="AL129">
            <v>7984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128680</v>
          </cell>
          <cell r="AV129">
            <v>28058.594470046082</v>
          </cell>
          <cell r="AW129">
            <v>184284</v>
          </cell>
          <cell r="AX129">
            <v>26205.368051612902</v>
          </cell>
          <cell r="AY129">
            <v>341022.59447004611</v>
          </cell>
          <cell r="AZ129">
            <v>333038.59447004611</v>
          </cell>
          <cell r="BA129">
            <v>4265</v>
          </cell>
          <cell r="BB129">
            <v>170600</v>
          </cell>
          <cell r="BC129">
            <v>0</v>
          </cell>
          <cell r="BD129">
            <v>0</v>
          </cell>
          <cell r="BE129">
            <v>341022.59447004611</v>
          </cell>
          <cell r="BF129">
            <v>341022.59447004611</v>
          </cell>
          <cell r="BG129">
            <v>0</v>
          </cell>
          <cell r="BH129">
            <v>178584</v>
          </cell>
          <cell r="BI129">
            <v>-5700</v>
          </cell>
          <cell r="BJ129">
            <v>156738.59447004611</v>
          </cell>
          <cell r="BK129">
            <v>3918.464861751153</v>
          </cell>
          <cell r="BL129">
            <v>3416.2222222222222</v>
          </cell>
          <cell r="BM129">
            <v>0.1470169698744675</v>
          </cell>
          <cell r="BN129">
            <v>0</v>
          </cell>
          <cell r="BO129">
            <v>0</v>
          </cell>
          <cell r="BP129">
            <v>341022.59447004611</v>
          </cell>
          <cell r="BQ129">
            <v>8325.9648617511521</v>
          </cell>
          <cell r="BR129" t="str">
            <v>Y</v>
          </cell>
          <cell r="BS129">
            <v>8525.5648617511524</v>
          </cell>
          <cell r="BT129">
            <v>-1.1314714742782783E-3</v>
          </cell>
          <cell r="BU129">
            <v>-1452.970830305489</v>
          </cell>
          <cell r="BV129">
            <v>339569.62363974063</v>
          </cell>
          <cell r="BW129">
            <v>0</v>
          </cell>
          <cell r="BX129">
            <v>339569.62363974063</v>
          </cell>
          <cell r="BY129">
            <v>7984</v>
          </cell>
          <cell r="BZ129">
            <v>331585.62363974063</v>
          </cell>
        </row>
        <row r="130">
          <cell r="C130">
            <v>9253134</v>
          </cell>
          <cell r="D130" t="str">
            <v>North Cockerington Church of England Primary School</v>
          </cell>
          <cell r="E130">
            <v>87</v>
          </cell>
          <cell r="F130">
            <v>87</v>
          </cell>
          <cell r="G130">
            <v>0</v>
          </cell>
          <cell r="H130">
            <v>279879</v>
          </cell>
          <cell r="I130">
            <v>0</v>
          </cell>
          <cell r="J130">
            <v>0</v>
          </cell>
          <cell r="K130">
            <v>4230.0000000000018</v>
          </cell>
          <cell r="L130">
            <v>0</v>
          </cell>
          <cell r="M130">
            <v>6489.9999999999791</v>
          </cell>
          <cell r="N130">
            <v>0</v>
          </cell>
          <cell r="O130">
            <v>219.99999999999963</v>
          </cell>
          <cell r="P130">
            <v>2159.9999999999991</v>
          </cell>
          <cell r="Q130">
            <v>0</v>
          </cell>
          <cell r="R130">
            <v>6439.9999999999973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25942.916666666664</v>
          </cell>
          <cell r="AE130">
            <v>0</v>
          </cell>
          <cell r="AF130">
            <v>0</v>
          </cell>
          <cell r="AG130">
            <v>0</v>
          </cell>
          <cell r="AH130">
            <v>121300</v>
          </cell>
          <cell r="AI130">
            <v>46114.819759679565</v>
          </cell>
          <cell r="AJ130">
            <v>0</v>
          </cell>
          <cell r="AK130">
            <v>0</v>
          </cell>
          <cell r="AL130">
            <v>9231.5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279879</v>
          </cell>
          <cell r="AV130">
            <v>45482.916666666642</v>
          </cell>
          <cell r="AW130">
            <v>176646.31975967955</v>
          </cell>
          <cell r="AX130">
            <v>50155.300654999985</v>
          </cell>
          <cell r="AY130">
            <v>502008.23642634618</v>
          </cell>
          <cell r="AZ130">
            <v>492776.73642634618</v>
          </cell>
          <cell r="BA130">
            <v>4265</v>
          </cell>
          <cell r="BB130">
            <v>371055</v>
          </cell>
          <cell r="BC130">
            <v>0</v>
          </cell>
          <cell r="BD130">
            <v>0</v>
          </cell>
          <cell r="BE130">
            <v>502008.23642634618</v>
          </cell>
          <cell r="BF130">
            <v>502008.23642634624</v>
          </cell>
          <cell r="BG130">
            <v>0</v>
          </cell>
          <cell r="BH130">
            <v>380286.5</v>
          </cell>
          <cell r="BI130">
            <v>203640.18024032045</v>
          </cell>
          <cell r="BJ130">
            <v>325361.91666666663</v>
          </cell>
          <cell r="BK130">
            <v>3739.7921455938695</v>
          </cell>
          <cell r="BL130">
            <v>3616.9850278609574</v>
          </cell>
          <cell r="BM130">
            <v>3.3952896345147088E-2</v>
          </cell>
          <cell r="BN130">
            <v>0</v>
          </cell>
          <cell r="BO130">
            <v>0</v>
          </cell>
          <cell r="BP130">
            <v>502008.23642634618</v>
          </cell>
          <cell r="BQ130">
            <v>5664.1004186936343</v>
          </cell>
          <cell r="BR130" t="str">
            <v>Y</v>
          </cell>
          <cell r="BS130">
            <v>5770.2096140959329</v>
          </cell>
          <cell r="BT130">
            <v>8.7924710400915096E-3</v>
          </cell>
          <cell r="BU130">
            <v>-3160.2115559144386</v>
          </cell>
          <cell r="BV130">
            <v>498848.02487043175</v>
          </cell>
          <cell r="BW130">
            <v>0</v>
          </cell>
          <cell r="BX130">
            <v>498848.02487043175</v>
          </cell>
          <cell r="BY130">
            <v>9231.5</v>
          </cell>
          <cell r="BZ130">
            <v>489616.52487043175</v>
          </cell>
        </row>
        <row r="131">
          <cell r="C131">
            <v>9253136</v>
          </cell>
          <cell r="D131" t="str">
            <v>Reepham Church of England Primary School</v>
          </cell>
          <cell r="E131">
            <v>195</v>
          </cell>
          <cell r="F131">
            <v>195</v>
          </cell>
          <cell r="G131">
            <v>0</v>
          </cell>
          <cell r="H131">
            <v>627315</v>
          </cell>
          <cell r="I131">
            <v>0</v>
          </cell>
          <cell r="J131">
            <v>0</v>
          </cell>
          <cell r="K131">
            <v>8460</v>
          </cell>
          <cell r="L131">
            <v>0</v>
          </cell>
          <cell r="M131">
            <v>10620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640.00000000000023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1979.1916167664642</v>
          </cell>
          <cell r="AB131">
            <v>0</v>
          </cell>
          <cell r="AC131">
            <v>0</v>
          </cell>
          <cell r="AD131">
            <v>38264.371257485036</v>
          </cell>
          <cell r="AE131">
            <v>0</v>
          </cell>
          <cell r="AF131">
            <v>0</v>
          </cell>
          <cell r="AG131">
            <v>0</v>
          </cell>
          <cell r="AH131">
            <v>121300</v>
          </cell>
          <cell r="AI131">
            <v>0</v>
          </cell>
          <cell r="AJ131">
            <v>0</v>
          </cell>
          <cell r="AK131">
            <v>0</v>
          </cell>
          <cell r="AL131">
            <v>14970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627315</v>
          </cell>
          <cell r="AV131">
            <v>59963.562874251496</v>
          </cell>
          <cell r="AW131">
            <v>136270</v>
          </cell>
          <cell r="AX131">
            <v>72568.941225149698</v>
          </cell>
          <cell r="AY131">
            <v>823548.56287425151</v>
          </cell>
          <cell r="AZ131">
            <v>808578.56287425151</v>
          </cell>
          <cell r="BA131">
            <v>4265</v>
          </cell>
          <cell r="BB131">
            <v>831675</v>
          </cell>
          <cell r="BC131">
            <v>23096.437125748489</v>
          </cell>
          <cell r="BD131">
            <v>0</v>
          </cell>
          <cell r="BE131">
            <v>846645</v>
          </cell>
          <cell r="BF131">
            <v>846645</v>
          </cell>
          <cell r="BG131">
            <v>0</v>
          </cell>
          <cell r="BH131">
            <v>846645</v>
          </cell>
          <cell r="BI131">
            <v>710375</v>
          </cell>
          <cell r="BJ131">
            <v>710375</v>
          </cell>
          <cell r="BK131">
            <v>3642.9487179487178</v>
          </cell>
          <cell r="BL131">
            <v>3561.1224489795918</v>
          </cell>
          <cell r="BM131">
            <v>2.2977662279647971E-2</v>
          </cell>
          <cell r="BN131">
            <v>0</v>
          </cell>
          <cell r="BO131">
            <v>0</v>
          </cell>
          <cell r="BP131">
            <v>846645</v>
          </cell>
          <cell r="BQ131">
            <v>4265</v>
          </cell>
          <cell r="BR131" t="str">
            <v>Y</v>
          </cell>
          <cell r="BS131">
            <v>4341.7692307692305</v>
          </cell>
          <cell r="BT131">
            <v>2.0062054816624819E-2</v>
          </cell>
          <cell r="BU131">
            <v>-7083.2327977392588</v>
          </cell>
          <cell r="BV131">
            <v>839561.76720226079</v>
          </cell>
          <cell r="BW131">
            <v>0</v>
          </cell>
          <cell r="BX131">
            <v>839561.76720226079</v>
          </cell>
          <cell r="BY131">
            <v>14970</v>
          </cell>
          <cell r="BZ131">
            <v>824591.76720226079</v>
          </cell>
        </row>
        <row r="132">
          <cell r="C132">
            <v>9253139</v>
          </cell>
          <cell r="D132" t="str">
            <v>Saxilby Church of England Primary School</v>
          </cell>
          <cell r="E132">
            <v>356</v>
          </cell>
          <cell r="F132">
            <v>356</v>
          </cell>
          <cell r="G132">
            <v>0</v>
          </cell>
          <cell r="H132">
            <v>1145252</v>
          </cell>
          <cell r="I132">
            <v>0</v>
          </cell>
          <cell r="J132">
            <v>0</v>
          </cell>
          <cell r="K132">
            <v>26320.000000000022</v>
          </cell>
          <cell r="L132">
            <v>0</v>
          </cell>
          <cell r="M132">
            <v>33040.000000000029</v>
          </cell>
          <cell r="N132">
            <v>0</v>
          </cell>
          <cell r="O132">
            <v>219.99999999999969</v>
          </cell>
          <cell r="P132">
            <v>809.99999999999977</v>
          </cell>
          <cell r="Q132">
            <v>0</v>
          </cell>
          <cell r="R132">
            <v>1379.9999999999995</v>
          </cell>
          <cell r="S132">
            <v>0</v>
          </cell>
          <cell r="T132">
            <v>639.99999999999909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94081.612903225803</v>
          </cell>
          <cell r="AE132">
            <v>0</v>
          </cell>
          <cell r="AF132">
            <v>0</v>
          </cell>
          <cell r="AG132">
            <v>0</v>
          </cell>
          <cell r="AH132">
            <v>121300</v>
          </cell>
          <cell r="AI132">
            <v>0</v>
          </cell>
          <cell r="AJ132">
            <v>0</v>
          </cell>
          <cell r="AK132">
            <v>0</v>
          </cell>
          <cell r="AL132">
            <v>32768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1145252</v>
          </cell>
          <cell r="AV132">
            <v>156491.61290322585</v>
          </cell>
          <cell r="AW132">
            <v>154068</v>
          </cell>
          <cell r="AX132">
            <v>145457.24725290324</v>
          </cell>
          <cell r="AY132">
            <v>1455811.6129032259</v>
          </cell>
          <cell r="AZ132">
            <v>1423043.6129032259</v>
          </cell>
          <cell r="BA132">
            <v>4265</v>
          </cell>
          <cell r="BB132">
            <v>1518340</v>
          </cell>
          <cell r="BC132">
            <v>95296.387096774066</v>
          </cell>
          <cell r="BD132">
            <v>0</v>
          </cell>
          <cell r="BE132">
            <v>1551108</v>
          </cell>
          <cell r="BF132">
            <v>1551107.9999999998</v>
          </cell>
          <cell r="BG132">
            <v>0</v>
          </cell>
          <cell r="BH132">
            <v>1551108</v>
          </cell>
          <cell r="BI132">
            <v>1397040</v>
          </cell>
          <cell r="BJ132">
            <v>1397040</v>
          </cell>
          <cell r="BK132">
            <v>3924.2696629213483</v>
          </cell>
          <cell r="BL132">
            <v>3842.1169916434542</v>
          </cell>
          <cell r="BM132">
            <v>2.1382136841895997E-2</v>
          </cell>
          <cell r="BN132">
            <v>0</v>
          </cell>
          <cell r="BO132">
            <v>0</v>
          </cell>
          <cell r="BP132">
            <v>1551108</v>
          </cell>
          <cell r="BQ132">
            <v>4265</v>
          </cell>
          <cell r="BR132" t="str">
            <v>Y</v>
          </cell>
          <cell r="BS132">
            <v>4357.0449438202249</v>
          </cell>
          <cell r="BT132">
            <v>2.0080458978067206E-2</v>
          </cell>
          <cell r="BU132">
            <v>-12931.440389718851</v>
          </cell>
          <cell r="BV132">
            <v>1538176.5596102811</v>
          </cell>
          <cell r="BW132">
            <v>0</v>
          </cell>
          <cell r="BX132">
            <v>1538176.5596102811</v>
          </cell>
          <cell r="BY132">
            <v>32768</v>
          </cell>
          <cell r="BZ132">
            <v>1505408.5596102811</v>
          </cell>
        </row>
        <row r="133">
          <cell r="C133">
            <v>9253140</v>
          </cell>
          <cell r="D133" t="str">
            <v>Scamblesby Church of  England Primary School</v>
          </cell>
          <cell r="E133">
            <v>67</v>
          </cell>
          <cell r="F133">
            <v>67</v>
          </cell>
          <cell r="G133">
            <v>0</v>
          </cell>
          <cell r="H133">
            <v>215539</v>
          </cell>
          <cell r="I133">
            <v>0</v>
          </cell>
          <cell r="J133">
            <v>0</v>
          </cell>
          <cell r="K133">
            <v>4700.0000000000136</v>
          </cell>
          <cell r="L133">
            <v>0</v>
          </cell>
          <cell r="M133">
            <v>6490.0000000000018</v>
          </cell>
          <cell r="N133">
            <v>0</v>
          </cell>
          <cell r="O133">
            <v>220.0000000000006</v>
          </cell>
          <cell r="P133">
            <v>539.99999999999966</v>
          </cell>
          <cell r="Q133">
            <v>0</v>
          </cell>
          <cell r="R133">
            <v>2759.9999999999982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15451.020408163266</v>
          </cell>
          <cell r="AE133">
            <v>0</v>
          </cell>
          <cell r="AF133">
            <v>5531.5000000000264</v>
          </cell>
          <cell r="AG133">
            <v>0</v>
          </cell>
          <cell r="AH133">
            <v>121300</v>
          </cell>
          <cell r="AI133">
            <v>55000</v>
          </cell>
          <cell r="AJ133">
            <v>0</v>
          </cell>
          <cell r="AK133">
            <v>0</v>
          </cell>
          <cell r="AL133">
            <v>6736.5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215539</v>
          </cell>
          <cell r="AV133">
            <v>35692.520408163306</v>
          </cell>
          <cell r="AW133">
            <v>183036.5</v>
          </cell>
          <cell r="AX133">
            <v>36353.870561632648</v>
          </cell>
          <cell r="AY133">
            <v>434268.02040816331</v>
          </cell>
          <cell r="AZ133">
            <v>427531.52040816331</v>
          </cell>
          <cell r="BA133">
            <v>4265</v>
          </cell>
          <cell r="BB133">
            <v>285755</v>
          </cell>
          <cell r="BC133">
            <v>0</v>
          </cell>
          <cell r="BD133">
            <v>0</v>
          </cell>
          <cell r="BE133">
            <v>434268.02040816331</v>
          </cell>
          <cell r="BF133">
            <v>434268.02040816331</v>
          </cell>
          <cell r="BG133">
            <v>0</v>
          </cell>
          <cell r="BH133">
            <v>292491.5</v>
          </cell>
          <cell r="BI133">
            <v>109455</v>
          </cell>
          <cell r="BJ133">
            <v>251231.52040816331</v>
          </cell>
          <cell r="BK133">
            <v>3749.7241851964673</v>
          </cell>
          <cell r="BL133">
            <v>3410.4411177419356</v>
          </cell>
          <cell r="BM133">
            <v>9.9483631513090628E-2</v>
          </cell>
          <cell r="BN133">
            <v>0</v>
          </cell>
          <cell r="BO133">
            <v>0</v>
          </cell>
          <cell r="BP133">
            <v>434268.02040816331</v>
          </cell>
          <cell r="BQ133">
            <v>6381.0674687785568</v>
          </cell>
          <cell r="BR133" t="str">
            <v>Y</v>
          </cell>
          <cell r="BS133">
            <v>6481.6122448979595</v>
          </cell>
          <cell r="BT133">
            <v>1.8698128951951221E-2</v>
          </cell>
          <cell r="BU133">
            <v>-2433.7261407616938</v>
          </cell>
          <cell r="BV133">
            <v>431834.29426740162</v>
          </cell>
          <cell r="BW133">
            <v>0</v>
          </cell>
          <cell r="BX133">
            <v>431834.29426740162</v>
          </cell>
          <cell r="BY133">
            <v>6736.5</v>
          </cell>
          <cell r="BZ133">
            <v>425097.79426740162</v>
          </cell>
        </row>
        <row r="134">
          <cell r="C134">
            <v>9253141</v>
          </cell>
          <cell r="D134" t="str">
            <v>Scampton Church of England Primary School</v>
          </cell>
          <cell r="E134">
            <v>55</v>
          </cell>
          <cell r="F134">
            <v>55</v>
          </cell>
          <cell r="G134">
            <v>0</v>
          </cell>
          <cell r="H134">
            <v>176935</v>
          </cell>
          <cell r="I134">
            <v>0</v>
          </cell>
          <cell r="J134">
            <v>0</v>
          </cell>
          <cell r="K134">
            <v>3289.9999999999932</v>
          </cell>
          <cell r="L134">
            <v>0</v>
          </cell>
          <cell r="M134">
            <v>4129.9999999999918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460.0000000000004</v>
          </cell>
          <cell r="S134">
            <v>0</v>
          </cell>
          <cell r="T134">
            <v>1280.0000000000011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1902.5510204081643</v>
          </cell>
          <cell r="AB134">
            <v>0</v>
          </cell>
          <cell r="AC134">
            <v>0</v>
          </cell>
          <cell r="AD134">
            <v>21469.999999999996</v>
          </cell>
          <cell r="AE134">
            <v>0</v>
          </cell>
          <cell r="AF134">
            <v>1572.4999999999995</v>
          </cell>
          <cell r="AG134">
            <v>0</v>
          </cell>
          <cell r="AH134">
            <v>121300</v>
          </cell>
          <cell r="AI134">
            <v>55000</v>
          </cell>
          <cell r="AJ134">
            <v>0</v>
          </cell>
          <cell r="AK134">
            <v>0</v>
          </cell>
          <cell r="AL134">
            <v>9356.25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176935</v>
          </cell>
          <cell r="AV134">
            <v>34105.051020408144</v>
          </cell>
          <cell r="AW134">
            <v>185656.25</v>
          </cell>
          <cell r="AX134">
            <v>37001.362199999996</v>
          </cell>
          <cell r="AY134">
            <v>396696.30102040817</v>
          </cell>
          <cell r="AZ134">
            <v>387340.05102040817</v>
          </cell>
          <cell r="BA134">
            <v>4265</v>
          </cell>
          <cell r="BB134">
            <v>234575</v>
          </cell>
          <cell r="BC134">
            <v>0</v>
          </cell>
          <cell r="BD134">
            <v>0</v>
          </cell>
          <cell r="BE134">
            <v>396696.30102040817</v>
          </cell>
          <cell r="BF134">
            <v>396696.30102040817</v>
          </cell>
          <cell r="BG134">
            <v>0</v>
          </cell>
          <cell r="BH134">
            <v>243931.25</v>
          </cell>
          <cell r="BI134">
            <v>58275</v>
          </cell>
          <cell r="BJ134">
            <v>211040.05102040817</v>
          </cell>
          <cell r="BK134">
            <v>3837.091836734694</v>
          </cell>
          <cell r="BL134">
            <v>2736.2589707692305</v>
          </cell>
          <cell r="BM134">
            <v>0.40231311353398397</v>
          </cell>
          <cell r="BN134">
            <v>0</v>
          </cell>
          <cell r="BO134">
            <v>0</v>
          </cell>
          <cell r="BP134">
            <v>396696.30102040817</v>
          </cell>
          <cell r="BQ134">
            <v>7042.546382189239</v>
          </cell>
          <cell r="BR134" t="str">
            <v>Y</v>
          </cell>
          <cell r="BS134">
            <v>7212.660018552876</v>
          </cell>
          <cell r="BT134">
            <v>0.28970021438531535</v>
          </cell>
          <cell r="BU134">
            <v>-1997.8348916700472</v>
          </cell>
          <cell r="BV134">
            <v>394698.46612873813</v>
          </cell>
          <cell r="BW134">
            <v>0</v>
          </cell>
          <cell r="BX134">
            <v>394698.46612873813</v>
          </cell>
          <cell r="BY134">
            <v>9356.25</v>
          </cell>
          <cell r="BZ134">
            <v>385342.21612873813</v>
          </cell>
        </row>
        <row r="135">
          <cell r="C135">
            <v>9253151</v>
          </cell>
          <cell r="D135" t="str">
            <v>St Helena's Church of England Primary School, Willoughby</v>
          </cell>
          <cell r="E135">
            <v>124</v>
          </cell>
          <cell r="F135">
            <v>124</v>
          </cell>
          <cell r="G135">
            <v>0</v>
          </cell>
          <cell r="H135">
            <v>398908</v>
          </cell>
          <cell r="I135">
            <v>0</v>
          </cell>
          <cell r="J135">
            <v>0</v>
          </cell>
          <cell r="K135">
            <v>6580.0000000000227</v>
          </cell>
          <cell r="L135">
            <v>0</v>
          </cell>
          <cell r="M135">
            <v>9439.9999999999891</v>
          </cell>
          <cell r="N135">
            <v>0</v>
          </cell>
          <cell r="O135">
            <v>2200.0000000000009</v>
          </cell>
          <cell r="P135">
            <v>9719.9999999999909</v>
          </cell>
          <cell r="Q135">
            <v>16379.999999999996</v>
          </cell>
          <cell r="R135">
            <v>2759.9999999999973</v>
          </cell>
          <cell r="S135">
            <v>1959.9999999999977</v>
          </cell>
          <cell r="T135">
            <v>1920.0000000000023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32027.428571428569</v>
          </cell>
          <cell r="AE135">
            <v>0</v>
          </cell>
          <cell r="AF135">
            <v>3292.9999999999959</v>
          </cell>
          <cell r="AG135">
            <v>0</v>
          </cell>
          <cell r="AH135">
            <v>121300</v>
          </cell>
          <cell r="AI135">
            <v>18945.260347129493</v>
          </cell>
          <cell r="AJ135">
            <v>0</v>
          </cell>
          <cell r="AK135">
            <v>0</v>
          </cell>
          <cell r="AL135">
            <v>15718.5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398908</v>
          </cell>
          <cell r="AV135">
            <v>86280.428571428565</v>
          </cell>
          <cell r="AW135">
            <v>155963.76034712949</v>
          </cell>
          <cell r="AX135">
            <v>77194.183474285703</v>
          </cell>
          <cell r="AY135">
            <v>641152.18891855807</v>
          </cell>
          <cell r="AZ135">
            <v>625433.68891855807</v>
          </cell>
          <cell r="BA135">
            <v>4265</v>
          </cell>
          <cell r="BB135">
            <v>528860</v>
          </cell>
          <cell r="BC135">
            <v>0</v>
          </cell>
          <cell r="BD135">
            <v>0</v>
          </cell>
          <cell r="BE135">
            <v>641152.18891855807</v>
          </cell>
          <cell r="BF135">
            <v>641152.18891855807</v>
          </cell>
          <cell r="BG135">
            <v>0</v>
          </cell>
          <cell r="BH135">
            <v>544578.5</v>
          </cell>
          <cell r="BI135">
            <v>388614.73965287051</v>
          </cell>
          <cell r="BJ135">
            <v>485188.42857142858</v>
          </cell>
          <cell r="BK135">
            <v>3912.8099078341015</v>
          </cell>
          <cell r="BL135">
            <v>3775.2117231828711</v>
          </cell>
          <cell r="BM135">
            <v>3.6447806041252112E-2</v>
          </cell>
          <cell r="BN135">
            <v>0</v>
          </cell>
          <cell r="BO135">
            <v>0</v>
          </cell>
          <cell r="BP135">
            <v>641152.18891855807</v>
          </cell>
          <cell r="BQ135">
            <v>5043.8200719238557</v>
          </cell>
          <cell r="BR135" t="str">
            <v>Y</v>
          </cell>
          <cell r="BS135">
            <v>5170.5821686980489</v>
          </cell>
          <cell r="BT135">
            <v>5.0503430319875253E-2</v>
          </cell>
          <cell r="BU135">
            <v>-4504.209573947016</v>
          </cell>
          <cell r="BV135">
            <v>636647.97934461106</v>
          </cell>
          <cell r="BW135">
            <v>0</v>
          </cell>
          <cell r="BX135">
            <v>636647.97934461106</v>
          </cell>
          <cell r="BY135">
            <v>15718.5</v>
          </cell>
          <cell r="BZ135">
            <v>620929.47934461106</v>
          </cell>
        </row>
        <row r="136">
          <cell r="C136">
            <v>9253152</v>
          </cell>
          <cell r="D136" t="str">
            <v>The St Margaret's Church of England School, Withern</v>
          </cell>
          <cell r="E136">
            <v>74</v>
          </cell>
          <cell r="F136">
            <v>74</v>
          </cell>
          <cell r="G136">
            <v>0</v>
          </cell>
          <cell r="H136">
            <v>238058</v>
          </cell>
          <cell r="I136">
            <v>0</v>
          </cell>
          <cell r="J136">
            <v>0</v>
          </cell>
          <cell r="K136">
            <v>10810.000000000007</v>
          </cell>
          <cell r="L136">
            <v>0</v>
          </cell>
          <cell r="M136">
            <v>13570.000000000009</v>
          </cell>
          <cell r="N136">
            <v>0</v>
          </cell>
          <cell r="O136">
            <v>219.99999999999977</v>
          </cell>
          <cell r="P136">
            <v>269.99999999999972</v>
          </cell>
          <cell r="Q136">
            <v>1680.0000000000016</v>
          </cell>
          <cell r="R136">
            <v>3679.9999999999964</v>
          </cell>
          <cell r="S136">
            <v>979.99999999999898</v>
          </cell>
          <cell r="T136">
            <v>4480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16449.836065573771</v>
          </cell>
          <cell r="AE136">
            <v>0</v>
          </cell>
          <cell r="AF136">
            <v>518.00000000000227</v>
          </cell>
          <cell r="AG136">
            <v>0</v>
          </cell>
          <cell r="AH136">
            <v>121300</v>
          </cell>
          <cell r="AI136">
            <v>55000</v>
          </cell>
          <cell r="AJ136">
            <v>0</v>
          </cell>
          <cell r="AK136">
            <v>0</v>
          </cell>
          <cell r="AL136">
            <v>6237.5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238058</v>
          </cell>
          <cell r="AV136">
            <v>52657.836065573785</v>
          </cell>
          <cell r="AW136">
            <v>182537.5</v>
          </cell>
          <cell r="AX136">
            <v>44924.28403540983</v>
          </cell>
          <cell r="AY136">
            <v>473253.33606557379</v>
          </cell>
          <cell r="AZ136">
            <v>467015.83606557379</v>
          </cell>
          <cell r="BA136">
            <v>4265</v>
          </cell>
          <cell r="BB136">
            <v>315610</v>
          </cell>
          <cell r="BC136">
            <v>0</v>
          </cell>
          <cell r="BD136">
            <v>0</v>
          </cell>
          <cell r="BE136">
            <v>473253.33606557379</v>
          </cell>
          <cell r="BF136">
            <v>473253.33606557379</v>
          </cell>
          <cell r="BG136">
            <v>0</v>
          </cell>
          <cell r="BH136">
            <v>321847.5</v>
          </cell>
          <cell r="BI136">
            <v>139310</v>
          </cell>
          <cell r="BJ136">
            <v>290715.83606557379</v>
          </cell>
          <cell r="BK136">
            <v>3928.5923792645108</v>
          </cell>
          <cell r="BL136">
            <v>3687.9978202702705</v>
          </cell>
          <cell r="BM136">
            <v>6.5237174944048265E-2</v>
          </cell>
          <cell r="BN136">
            <v>0</v>
          </cell>
          <cell r="BO136">
            <v>0</v>
          </cell>
          <cell r="BP136">
            <v>473253.33606557379</v>
          </cell>
          <cell r="BQ136">
            <v>6311.0248116969433</v>
          </cell>
          <cell r="BR136" t="str">
            <v>Y</v>
          </cell>
          <cell r="BS136">
            <v>6395.3153522374832</v>
          </cell>
          <cell r="BT136">
            <v>3.9091059867145894E-2</v>
          </cell>
          <cell r="BU136">
            <v>-2687.9960360651544</v>
          </cell>
          <cell r="BV136">
            <v>470565.34002950863</v>
          </cell>
          <cell r="BW136">
            <v>0</v>
          </cell>
          <cell r="BX136">
            <v>470565.34002950863</v>
          </cell>
          <cell r="BY136">
            <v>6237.5</v>
          </cell>
          <cell r="BZ136">
            <v>464327.84002950863</v>
          </cell>
        </row>
        <row r="137">
          <cell r="C137">
            <v>9253154</v>
          </cell>
          <cell r="D137" t="str">
            <v>Bardney Church of England and Methodist Primary School</v>
          </cell>
          <cell r="E137">
            <v>205</v>
          </cell>
          <cell r="F137">
            <v>205</v>
          </cell>
          <cell r="G137">
            <v>0</v>
          </cell>
          <cell r="H137">
            <v>659485</v>
          </cell>
          <cell r="I137">
            <v>0</v>
          </cell>
          <cell r="J137">
            <v>0</v>
          </cell>
          <cell r="K137">
            <v>31960.000000000025</v>
          </cell>
          <cell r="L137">
            <v>0</v>
          </cell>
          <cell r="M137">
            <v>41299.999999999956</v>
          </cell>
          <cell r="N137">
            <v>0</v>
          </cell>
          <cell r="O137">
            <v>0</v>
          </cell>
          <cell r="P137">
            <v>269.99999999999972</v>
          </cell>
          <cell r="Q137">
            <v>0</v>
          </cell>
          <cell r="R137">
            <v>459.99999999999949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1301.4044943820252</v>
          </cell>
          <cell r="AB137">
            <v>0</v>
          </cell>
          <cell r="AC137">
            <v>0</v>
          </cell>
          <cell r="AD137">
            <v>86563.947368421053</v>
          </cell>
          <cell r="AE137">
            <v>0</v>
          </cell>
          <cell r="AF137">
            <v>4347.5000000000045</v>
          </cell>
          <cell r="AG137">
            <v>0</v>
          </cell>
          <cell r="AH137">
            <v>121300</v>
          </cell>
          <cell r="AI137">
            <v>0</v>
          </cell>
          <cell r="AJ137">
            <v>0</v>
          </cell>
          <cell r="AK137">
            <v>0</v>
          </cell>
          <cell r="AL137">
            <v>19710.5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659485</v>
          </cell>
          <cell r="AV137">
            <v>166202.85186280304</v>
          </cell>
          <cell r="AW137">
            <v>141010.5</v>
          </cell>
          <cell r="AX137">
            <v>116373.96491052631</v>
          </cell>
          <cell r="AY137">
            <v>966698.3518628031</v>
          </cell>
          <cell r="AZ137">
            <v>946987.8518628031</v>
          </cell>
          <cell r="BA137">
            <v>4265</v>
          </cell>
          <cell r="BB137">
            <v>874325</v>
          </cell>
          <cell r="BC137">
            <v>0</v>
          </cell>
          <cell r="BD137">
            <v>0</v>
          </cell>
          <cell r="BE137">
            <v>966698.3518628031</v>
          </cell>
          <cell r="BF137">
            <v>966698.35186280299</v>
          </cell>
          <cell r="BG137">
            <v>0</v>
          </cell>
          <cell r="BH137">
            <v>894035.5</v>
          </cell>
          <cell r="BI137">
            <v>753025</v>
          </cell>
          <cell r="BJ137">
            <v>825687.8518628031</v>
          </cell>
          <cell r="BK137">
            <v>4027.7456188429419</v>
          </cell>
          <cell r="BL137">
            <v>3810.0561887323943</v>
          </cell>
          <cell r="BM137">
            <v>5.7135490745340661E-2</v>
          </cell>
          <cell r="BN137">
            <v>0</v>
          </cell>
          <cell r="BO137">
            <v>0</v>
          </cell>
          <cell r="BP137">
            <v>966698.3518628031</v>
          </cell>
          <cell r="BQ137">
            <v>4619.4529359161124</v>
          </cell>
          <cell r="BR137" t="str">
            <v>Y</v>
          </cell>
          <cell r="BS137">
            <v>4715.6017164039176</v>
          </cell>
          <cell r="BT137">
            <v>5.4454425478580148E-2</v>
          </cell>
          <cell r="BU137">
            <v>-7446.4755053156305</v>
          </cell>
          <cell r="BV137">
            <v>959251.87635748752</v>
          </cell>
          <cell r="BW137">
            <v>0</v>
          </cell>
          <cell r="BX137">
            <v>959251.87635748752</v>
          </cell>
          <cell r="BY137">
            <v>19710.5</v>
          </cell>
          <cell r="BZ137">
            <v>939541.37635748752</v>
          </cell>
        </row>
        <row r="138">
          <cell r="C138">
            <v>9253156</v>
          </cell>
          <cell r="D138" t="str">
            <v>Caistor CofE and Methodist Primary School</v>
          </cell>
          <cell r="E138">
            <v>235</v>
          </cell>
          <cell r="F138">
            <v>235</v>
          </cell>
          <cell r="G138">
            <v>0</v>
          </cell>
          <cell r="H138">
            <v>755995</v>
          </cell>
          <cell r="I138">
            <v>0</v>
          </cell>
          <cell r="J138">
            <v>0</v>
          </cell>
          <cell r="K138">
            <v>21620.000000000022</v>
          </cell>
          <cell r="L138">
            <v>0</v>
          </cell>
          <cell r="M138">
            <v>31270</v>
          </cell>
          <cell r="N138">
            <v>0</v>
          </cell>
          <cell r="O138">
            <v>440</v>
          </cell>
          <cell r="P138">
            <v>540</v>
          </cell>
          <cell r="Q138">
            <v>0</v>
          </cell>
          <cell r="R138">
            <v>460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68758.482142857145</v>
          </cell>
          <cell r="AE138">
            <v>0</v>
          </cell>
          <cell r="AF138">
            <v>0</v>
          </cell>
          <cell r="AG138">
            <v>0</v>
          </cell>
          <cell r="AH138">
            <v>121300</v>
          </cell>
          <cell r="AI138">
            <v>0</v>
          </cell>
          <cell r="AJ138">
            <v>0</v>
          </cell>
          <cell r="AK138">
            <v>0</v>
          </cell>
          <cell r="AL138">
            <v>23453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755995</v>
          </cell>
          <cell r="AV138">
            <v>123088.48214285716</v>
          </cell>
          <cell r="AW138">
            <v>144753</v>
          </cell>
          <cell r="AX138">
            <v>106073.65276607142</v>
          </cell>
          <cell r="AY138">
            <v>1023836.4821428572</v>
          </cell>
          <cell r="AZ138">
            <v>1000383.4821428572</v>
          </cell>
          <cell r="BA138">
            <v>4265</v>
          </cell>
          <cell r="BB138">
            <v>1002275</v>
          </cell>
          <cell r="BC138">
            <v>1891.5178571428405</v>
          </cell>
          <cell r="BD138">
            <v>0</v>
          </cell>
          <cell r="BE138">
            <v>1025728</v>
          </cell>
          <cell r="BF138">
            <v>1025728</v>
          </cell>
          <cell r="BG138">
            <v>0</v>
          </cell>
          <cell r="BH138">
            <v>1025728</v>
          </cell>
          <cell r="BI138">
            <v>880975</v>
          </cell>
          <cell r="BJ138">
            <v>880975</v>
          </cell>
          <cell r="BK138">
            <v>3748.8297872340427</v>
          </cell>
          <cell r="BL138">
            <v>3680.8230452674898</v>
          </cell>
          <cell r="BM138">
            <v>1.847596071046952E-2</v>
          </cell>
          <cell r="BN138">
            <v>0</v>
          </cell>
          <cell r="BO138">
            <v>0</v>
          </cell>
          <cell r="BP138">
            <v>1025728</v>
          </cell>
          <cell r="BQ138">
            <v>4265</v>
          </cell>
          <cell r="BR138" t="str">
            <v>Y</v>
          </cell>
          <cell r="BS138">
            <v>4364.8</v>
          </cell>
          <cell r="BT138">
            <v>2.0644288404560118E-2</v>
          </cell>
          <cell r="BU138">
            <v>-8536.2036280447464</v>
          </cell>
          <cell r="BV138">
            <v>1017191.7963719553</v>
          </cell>
          <cell r="BW138">
            <v>0</v>
          </cell>
          <cell r="BX138">
            <v>1017191.7963719553</v>
          </cell>
          <cell r="BY138">
            <v>23453</v>
          </cell>
          <cell r="BZ138">
            <v>993738.79637195531</v>
          </cell>
        </row>
        <row r="139">
          <cell r="C139">
            <v>9253163</v>
          </cell>
          <cell r="D139" t="str">
            <v>Brant Broughton Church of England and Methodist Primary School</v>
          </cell>
          <cell r="E139">
            <v>81</v>
          </cell>
          <cell r="F139">
            <v>81</v>
          </cell>
          <cell r="G139">
            <v>0</v>
          </cell>
          <cell r="H139">
            <v>260577</v>
          </cell>
          <cell r="I139">
            <v>0</v>
          </cell>
          <cell r="J139">
            <v>0</v>
          </cell>
          <cell r="K139">
            <v>7990.0000000000164</v>
          </cell>
          <cell r="L139">
            <v>0</v>
          </cell>
          <cell r="M139">
            <v>10030.000000000022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920.00000000000148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12130.481927710844</v>
          </cell>
          <cell r="AE139">
            <v>0</v>
          </cell>
          <cell r="AF139">
            <v>0</v>
          </cell>
          <cell r="AG139">
            <v>0</v>
          </cell>
          <cell r="AH139">
            <v>121300</v>
          </cell>
          <cell r="AI139">
            <v>50520.694259012009</v>
          </cell>
          <cell r="AJ139">
            <v>0</v>
          </cell>
          <cell r="AK139">
            <v>0</v>
          </cell>
          <cell r="AL139">
            <v>9605.75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260577</v>
          </cell>
          <cell r="AV139">
            <v>31070.48192771088</v>
          </cell>
          <cell r="AW139">
            <v>181426.444259012</v>
          </cell>
          <cell r="AX139">
            <v>35710.961254457834</v>
          </cell>
          <cell r="AY139">
            <v>473073.92618672288</v>
          </cell>
          <cell r="AZ139">
            <v>463468.17618672288</v>
          </cell>
          <cell r="BA139">
            <v>4265</v>
          </cell>
          <cell r="BB139">
            <v>345465</v>
          </cell>
          <cell r="BC139">
            <v>0</v>
          </cell>
          <cell r="BD139">
            <v>0</v>
          </cell>
          <cell r="BE139">
            <v>473073.92618672288</v>
          </cell>
          <cell r="BF139">
            <v>473073.92618672282</v>
          </cell>
          <cell r="BG139">
            <v>0</v>
          </cell>
          <cell r="BH139">
            <v>355070.75</v>
          </cell>
          <cell r="BI139">
            <v>173644.305740988</v>
          </cell>
          <cell r="BJ139">
            <v>291647.48192771088</v>
          </cell>
          <cell r="BK139">
            <v>3600.5861966384059</v>
          </cell>
          <cell r="BL139">
            <v>3188.2224763556537</v>
          </cell>
          <cell r="BM139">
            <v>0.12933969424684277</v>
          </cell>
          <cell r="BN139">
            <v>0</v>
          </cell>
          <cell r="BO139">
            <v>0</v>
          </cell>
          <cell r="BP139">
            <v>473073.92618672288</v>
          </cell>
          <cell r="BQ139">
            <v>5721.8293356385539</v>
          </cell>
          <cell r="BR139" t="str">
            <v>Y</v>
          </cell>
          <cell r="BS139">
            <v>5840.4188418113936</v>
          </cell>
          <cell r="BT139">
            <v>0.18401888239243047</v>
          </cell>
          <cell r="BU139">
            <v>-2942.2659313686149</v>
          </cell>
          <cell r="BV139">
            <v>470131.66025535425</v>
          </cell>
          <cell r="BW139">
            <v>0</v>
          </cell>
          <cell r="BX139">
            <v>470131.66025535425</v>
          </cell>
          <cell r="BY139">
            <v>9605.75</v>
          </cell>
          <cell r="BZ139">
            <v>460525.91025535425</v>
          </cell>
        </row>
        <row r="140">
          <cell r="C140">
            <v>9253167</v>
          </cell>
          <cell r="D140" t="str">
            <v>The Holbeach William Stukeley Church of England Voluntary Aided Primary School</v>
          </cell>
          <cell r="E140">
            <v>300</v>
          </cell>
          <cell r="F140">
            <v>300</v>
          </cell>
          <cell r="G140">
            <v>0</v>
          </cell>
          <cell r="H140">
            <v>965100</v>
          </cell>
          <cell r="I140">
            <v>0</v>
          </cell>
          <cell r="J140">
            <v>0</v>
          </cell>
          <cell r="K140">
            <v>34780.000000000044</v>
          </cell>
          <cell r="L140">
            <v>0</v>
          </cell>
          <cell r="M140">
            <v>46020</v>
          </cell>
          <cell r="N140">
            <v>0</v>
          </cell>
          <cell r="O140">
            <v>3300</v>
          </cell>
          <cell r="P140">
            <v>24569.999999999975</v>
          </cell>
          <cell r="Q140">
            <v>0</v>
          </cell>
          <cell r="R140">
            <v>1839.9999999999952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13038.461538461534</v>
          </cell>
          <cell r="AB140">
            <v>0</v>
          </cell>
          <cell r="AC140">
            <v>0</v>
          </cell>
          <cell r="AD140">
            <v>155663.26530612246</v>
          </cell>
          <cell r="AE140">
            <v>0</v>
          </cell>
          <cell r="AF140">
            <v>0</v>
          </cell>
          <cell r="AG140">
            <v>0</v>
          </cell>
          <cell r="AH140">
            <v>121300</v>
          </cell>
          <cell r="AI140">
            <v>0</v>
          </cell>
          <cell r="AJ140">
            <v>0</v>
          </cell>
          <cell r="AK140">
            <v>0</v>
          </cell>
          <cell r="AL140">
            <v>6041.6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965100</v>
          </cell>
          <cell r="AV140">
            <v>279211.72684458399</v>
          </cell>
          <cell r="AW140">
            <v>127341.6</v>
          </cell>
          <cell r="AX140">
            <v>199291.64906122448</v>
          </cell>
          <cell r="AY140">
            <v>1371653.3268445842</v>
          </cell>
          <cell r="AZ140">
            <v>1365611.7268445841</v>
          </cell>
          <cell r="BA140">
            <v>4265</v>
          </cell>
          <cell r="BB140">
            <v>1279500</v>
          </cell>
          <cell r="BC140">
            <v>0</v>
          </cell>
          <cell r="BD140">
            <v>0</v>
          </cell>
          <cell r="BE140">
            <v>1371653.3268445842</v>
          </cell>
          <cell r="BF140">
            <v>1371653.326844584</v>
          </cell>
          <cell r="BG140">
            <v>0</v>
          </cell>
          <cell r="BH140">
            <v>1285541.6000000001</v>
          </cell>
          <cell r="BI140">
            <v>1158200</v>
          </cell>
          <cell r="BJ140">
            <v>1244311.7268445841</v>
          </cell>
          <cell r="BK140">
            <v>4147.7057561486135</v>
          </cell>
          <cell r="BL140">
            <v>3989.5491013422816</v>
          </cell>
          <cell r="BM140">
            <v>3.964273926422418E-2</v>
          </cell>
          <cell r="BN140">
            <v>0</v>
          </cell>
          <cell r="BO140">
            <v>0</v>
          </cell>
          <cell r="BP140">
            <v>1371653.3268445842</v>
          </cell>
          <cell r="BQ140">
            <v>4552.0390894819466</v>
          </cell>
          <cell r="BR140" t="str">
            <v>Y</v>
          </cell>
          <cell r="BS140">
            <v>4572.1777561486142</v>
          </cell>
          <cell r="BT140">
            <v>3.5162423326350556E-2</v>
          </cell>
          <cell r="BU140">
            <v>-10897.281227291167</v>
          </cell>
          <cell r="BV140">
            <v>1360756.0456172931</v>
          </cell>
          <cell r="BW140">
            <v>0</v>
          </cell>
          <cell r="BX140">
            <v>1360756.0456172931</v>
          </cell>
          <cell r="BY140">
            <v>6041.6</v>
          </cell>
          <cell r="BZ140">
            <v>1354714.445617293</v>
          </cell>
        </row>
        <row r="141">
          <cell r="C141">
            <v>9253168</v>
          </cell>
          <cell r="D141" t="str">
            <v>East Wold Church of England Primary School</v>
          </cell>
          <cell r="E141">
            <v>108</v>
          </cell>
          <cell r="F141">
            <v>108</v>
          </cell>
          <cell r="G141">
            <v>0</v>
          </cell>
          <cell r="H141">
            <v>347436</v>
          </cell>
          <cell r="I141">
            <v>0</v>
          </cell>
          <cell r="J141">
            <v>0</v>
          </cell>
          <cell r="K141">
            <v>4229.9999999999982</v>
          </cell>
          <cell r="L141">
            <v>0</v>
          </cell>
          <cell r="M141">
            <v>7079.9999999999927</v>
          </cell>
          <cell r="N141">
            <v>0</v>
          </cell>
          <cell r="O141">
            <v>879.99999999999909</v>
          </cell>
          <cell r="P141">
            <v>5399.9999999999955</v>
          </cell>
          <cell r="Q141">
            <v>420.00000000000011</v>
          </cell>
          <cell r="R141">
            <v>3680.0000000000009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47531.368421052626</v>
          </cell>
          <cell r="AE141">
            <v>0</v>
          </cell>
          <cell r="AF141">
            <v>0</v>
          </cell>
          <cell r="AG141">
            <v>0</v>
          </cell>
          <cell r="AH141">
            <v>121300</v>
          </cell>
          <cell r="AI141">
            <v>30694.259012016009</v>
          </cell>
          <cell r="AJ141">
            <v>0</v>
          </cell>
          <cell r="AK141">
            <v>0</v>
          </cell>
          <cell r="AL141">
            <v>15843.25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347436</v>
          </cell>
          <cell r="AV141">
            <v>69221.368421052612</v>
          </cell>
          <cell r="AW141">
            <v>167837.509012016</v>
          </cell>
          <cell r="AX141">
            <v>69810.080846315788</v>
          </cell>
          <cell r="AY141">
            <v>584494.87743306858</v>
          </cell>
          <cell r="AZ141">
            <v>568651.62743306858</v>
          </cell>
          <cell r="BA141">
            <v>4265</v>
          </cell>
          <cell r="BB141">
            <v>460620</v>
          </cell>
          <cell r="BC141">
            <v>0</v>
          </cell>
          <cell r="BD141">
            <v>0</v>
          </cell>
          <cell r="BE141">
            <v>584494.87743306858</v>
          </cell>
          <cell r="BF141">
            <v>584494.87743306858</v>
          </cell>
          <cell r="BG141">
            <v>0</v>
          </cell>
          <cell r="BH141">
            <v>476463.25</v>
          </cell>
          <cell r="BI141">
            <v>308625.740987984</v>
          </cell>
          <cell r="BJ141">
            <v>416657.36842105258</v>
          </cell>
          <cell r="BK141">
            <v>3857.9385964912276</v>
          </cell>
          <cell r="BL141">
            <v>3561.5318875042835</v>
          </cell>
          <cell r="BM141">
            <v>8.3224499555063322E-2</v>
          </cell>
          <cell r="BN141">
            <v>0</v>
          </cell>
          <cell r="BO141">
            <v>0</v>
          </cell>
          <cell r="BP141">
            <v>584494.87743306858</v>
          </cell>
          <cell r="BQ141">
            <v>5265.2928466024869</v>
          </cell>
          <cell r="BR141" t="str">
            <v>Y</v>
          </cell>
          <cell r="BS141">
            <v>5411.989605861746</v>
          </cell>
          <cell r="BT141">
            <v>7.235646576042587E-2</v>
          </cell>
          <cell r="BU141">
            <v>-3923.0212418248202</v>
          </cell>
          <cell r="BV141">
            <v>580571.85619124374</v>
          </cell>
          <cell r="BW141">
            <v>0</v>
          </cell>
          <cell r="BX141">
            <v>580571.85619124374</v>
          </cell>
          <cell r="BY141">
            <v>15843.25</v>
          </cell>
          <cell r="BZ141">
            <v>564728.60619124374</v>
          </cell>
        </row>
        <row r="142">
          <cell r="C142">
            <v>9253169</v>
          </cell>
          <cell r="D142" t="str">
            <v>St George's Church of England Community Primary School, Gainsborough</v>
          </cell>
          <cell r="E142">
            <v>190</v>
          </cell>
          <cell r="F142">
            <v>190</v>
          </cell>
          <cell r="G142">
            <v>0</v>
          </cell>
          <cell r="H142">
            <v>611230</v>
          </cell>
          <cell r="I142">
            <v>0</v>
          </cell>
          <cell r="J142">
            <v>0</v>
          </cell>
          <cell r="K142">
            <v>66740.000000000044</v>
          </cell>
          <cell r="L142">
            <v>0</v>
          </cell>
          <cell r="M142">
            <v>84369.999999999956</v>
          </cell>
          <cell r="N142">
            <v>0</v>
          </cell>
          <cell r="O142">
            <v>440.00000000000068</v>
          </cell>
          <cell r="P142">
            <v>2159.9999999999982</v>
          </cell>
          <cell r="Q142">
            <v>0</v>
          </cell>
          <cell r="R142">
            <v>13339.999999999964</v>
          </cell>
          <cell r="S142">
            <v>20090.000000000044</v>
          </cell>
          <cell r="T142">
            <v>69120.000000000015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5891.1585365853653</v>
          </cell>
          <cell r="AB142">
            <v>0</v>
          </cell>
          <cell r="AC142">
            <v>0</v>
          </cell>
          <cell r="AD142">
            <v>100105.52147239263</v>
          </cell>
          <cell r="AE142">
            <v>0</v>
          </cell>
          <cell r="AF142">
            <v>2405.0000000000018</v>
          </cell>
          <cell r="AG142">
            <v>0</v>
          </cell>
          <cell r="AH142">
            <v>121300</v>
          </cell>
          <cell r="AI142">
            <v>0</v>
          </cell>
          <cell r="AJ142">
            <v>0</v>
          </cell>
          <cell r="AK142">
            <v>0</v>
          </cell>
          <cell r="AL142">
            <v>20708.5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611230</v>
          </cell>
          <cell r="AV142">
            <v>364661.680008978</v>
          </cell>
          <cell r="AW142">
            <v>142008.5</v>
          </cell>
          <cell r="AX142">
            <v>198961.69858159512</v>
          </cell>
          <cell r="AY142">
            <v>1117900.1800089781</v>
          </cell>
          <cell r="AZ142">
            <v>1097191.6800089781</v>
          </cell>
          <cell r="BA142">
            <v>4265</v>
          </cell>
          <cell r="BB142">
            <v>810350</v>
          </cell>
          <cell r="BC142">
            <v>0</v>
          </cell>
          <cell r="BD142">
            <v>0</v>
          </cell>
          <cell r="BE142">
            <v>1117900.1800089781</v>
          </cell>
          <cell r="BF142">
            <v>1117900.1800089781</v>
          </cell>
          <cell r="BG142">
            <v>0</v>
          </cell>
          <cell r="BH142">
            <v>831058.5</v>
          </cell>
          <cell r="BI142">
            <v>689050</v>
          </cell>
          <cell r="BJ142">
            <v>975891.68000897812</v>
          </cell>
          <cell r="BK142">
            <v>5136.2720000472536</v>
          </cell>
          <cell r="BL142">
            <v>4947.2968035000004</v>
          </cell>
          <cell r="BM142">
            <v>3.8197667140884177E-2</v>
          </cell>
          <cell r="BN142">
            <v>0</v>
          </cell>
          <cell r="BO142">
            <v>0</v>
          </cell>
          <cell r="BP142">
            <v>1117900.1800089781</v>
          </cell>
          <cell r="BQ142">
            <v>5774.6930526788319</v>
          </cell>
          <cell r="BR142" t="str">
            <v>Y</v>
          </cell>
          <cell r="BS142">
            <v>5883.6851579419899</v>
          </cell>
          <cell r="BT142">
            <v>4.0009241500144288E-2</v>
          </cell>
          <cell r="BU142">
            <v>-6901.611443951072</v>
          </cell>
          <cell r="BV142">
            <v>1110998.5685650271</v>
          </cell>
          <cell r="BW142">
            <v>0</v>
          </cell>
          <cell r="BX142">
            <v>1110998.5685650271</v>
          </cell>
          <cell r="BY142">
            <v>20708.5</v>
          </cell>
          <cell r="BZ142">
            <v>1090290.0685650271</v>
          </cell>
        </row>
        <row r="143">
          <cell r="C143">
            <v>9253170</v>
          </cell>
          <cell r="D143" t="str">
            <v>The Sibsey Free Primary School</v>
          </cell>
          <cell r="E143">
            <v>178</v>
          </cell>
          <cell r="F143">
            <v>178</v>
          </cell>
          <cell r="G143">
            <v>0</v>
          </cell>
          <cell r="H143">
            <v>572626</v>
          </cell>
          <cell r="I143">
            <v>0</v>
          </cell>
          <cell r="J143">
            <v>0</v>
          </cell>
          <cell r="K143">
            <v>18330.000000000029</v>
          </cell>
          <cell r="L143">
            <v>0</v>
          </cell>
          <cell r="M143">
            <v>23599.999999999945</v>
          </cell>
          <cell r="N143">
            <v>0</v>
          </cell>
          <cell r="O143">
            <v>7522.2598870056499</v>
          </cell>
          <cell r="P143">
            <v>1357.6271186440695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32890.817610062892</v>
          </cell>
          <cell r="AE143">
            <v>0</v>
          </cell>
          <cell r="AF143">
            <v>0</v>
          </cell>
          <cell r="AG143">
            <v>0</v>
          </cell>
          <cell r="AH143">
            <v>121300</v>
          </cell>
          <cell r="AI143">
            <v>0</v>
          </cell>
          <cell r="AJ143">
            <v>0</v>
          </cell>
          <cell r="AK143">
            <v>0</v>
          </cell>
          <cell r="AL143">
            <v>16966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572626</v>
          </cell>
          <cell r="AV143">
            <v>83700.704615712588</v>
          </cell>
          <cell r="AW143">
            <v>138266</v>
          </cell>
          <cell r="AX143">
            <v>74481.90440506555</v>
          </cell>
          <cell r="AY143">
            <v>794592.70461571263</v>
          </cell>
          <cell r="AZ143">
            <v>777626.70461571263</v>
          </cell>
          <cell r="BA143">
            <v>4265</v>
          </cell>
          <cell r="BB143">
            <v>759170</v>
          </cell>
          <cell r="BC143">
            <v>0</v>
          </cell>
          <cell r="BD143">
            <v>0</v>
          </cell>
          <cell r="BE143">
            <v>794592.70461571263</v>
          </cell>
          <cell r="BF143">
            <v>794592.70461571263</v>
          </cell>
          <cell r="BG143">
            <v>0</v>
          </cell>
          <cell r="BH143">
            <v>776136</v>
          </cell>
          <cell r="BI143">
            <v>637870</v>
          </cell>
          <cell r="BJ143">
            <v>656326.70461571263</v>
          </cell>
          <cell r="BK143">
            <v>3687.2286776163633</v>
          </cell>
          <cell r="BL143">
            <v>3535.2728788235295</v>
          </cell>
          <cell r="BM143">
            <v>4.298276370773442E-2</v>
          </cell>
          <cell r="BN143">
            <v>0</v>
          </cell>
          <cell r="BO143">
            <v>0</v>
          </cell>
          <cell r="BP143">
            <v>794592.70461571263</v>
          </cell>
          <cell r="BQ143">
            <v>4368.6893517736662</v>
          </cell>
          <cell r="BR143" t="str">
            <v>Y</v>
          </cell>
          <cell r="BS143">
            <v>4464.0039585152399</v>
          </cell>
          <cell r="BT143">
            <v>2.6537645941264953E-2</v>
          </cell>
          <cell r="BU143">
            <v>-6465.7201948594256</v>
          </cell>
          <cell r="BV143">
            <v>788126.9844208532</v>
          </cell>
          <cell r="BW143">
            <v>0</v>
          </cell>
          <cell r="BX143">
            <v>788126.9844208532</v>
          </cell>
          <cell r="BY143">
            <v>16966</v>
          </cell>
          <cell r="BZ143">
            <v>771160.9844208532</v>
          </cell>
        </row>
        <row r="144">
          <cell r="C144">
            <v>9253171</v>
          </cell>
          <cell r="D144" t="str">
            <v>Stickney Church of England Primary School</v>
          </cell>
          <cell r="E144">
            <v>151</v>
          </cell>
          <cell r="F144">
            <v>151</v>
          </cell>
          <cell r="G144">
            <v>0</v>
          </cell>
          <cell r="H144">
            <v>485767</v>
          </cell>
          <cell r="I144">
            <v>0</v>
          </cell>
          <cell r="J144">
            <v>0</v>
          </cell>
          <cell r="K144">
            <v>16919.999999999996</v>
          </cell>
          <cell r="L144">
            <v>0</v>
          </cell>
          <cell r="M144">
            <v>23600.000000000033</v>
          </cell>
          <cell r="N144">
            <v>0</v>
          </cell>
          <cell r="O144">
            <v>17820.000000000011</v>
          </cell>
          <cell r="P144">
            <v>3240.0000000000005</v>
          </cell>
          <cell r="Q144">
            <v>0</v>
          </cell>
          <cell r="R144">
            <v>920.00000000000125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2687.0866141732295</v>
          </cell>
          <cell r="AB144">
            <v>0</v>
          </cell>
          <cell r="AC144">
            <v>0</v>
          </cell>
          <cell r="AD144">
            <v>77009.999999999985</v>
          </cell>
          <cell r="AE144">
            <v>0</v>
          </cell>
          <cell r="AF144">
            <v>7344.50000000005</v>
          </cell>
          <cell r="AG144">
            <v>0</v>
          </cell>
          <cell r="AH144">
            <v>121300</v>
          </cell>
          <cell r="AI144">
            <v>0</v>
          </cell>
          <cell r="AJ144">
            <v>0</v>
          </cell>
          <cell r="AK144">
            <v>0</v>
          </cell>
          <cell r="AL144">
            <v>24775.35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485767</v>
          </cell>
          <cell r="AV144">
            <v>149541.58661417331</v>
          </cell>
          <cell r="AW144">
            <v>146075.35</v>
          </cell>
          <cell r="AX144">
            <v>109000.70244000001</v>
          </cell>
          <cell r="AY144">
            <v>781383.93661417335</v>
          </cell>
          <cell r="AZ144">
            <v>756608.58661417337</v>
          </cell>
          <cell r="BA144">
            <v>4265</v>
          </cell>
          <cell r="BB144">
            <v>644015</v>
          </cell>
          <cell r="BC144">
            <v>0</v>
          </cell>
          <cell r="BD144">
            <v>0</v>
          </cell>
          <cell r="BE144">
            <v>781383.93661417335</v>
          </cell>
          <cell r="BF144">
            <v>781383.93661417323</v>
          </cell>
          <cell r="BG144">
            <v>0</v>
          </cell>
          <cell r="BH144">
            <v>668790.35</v>
          </cell>
          <cell r="BI144">
            <v>522715</v>
          </cell>
          <cell r="BJ144">
            <v>635308.58661417337</v>
          </cell>
          <cell r="BK144">
            <v>4207.3416332064462</v>
          </cell>
          <cell r="BL144">
            <v>4054.3141503496504</v>
          </cell>
          <cell r="BM144">
            <v>3.7744357536674482E-2</v>
          </cell>
          <cell r="BN144">
            <v>0</v>
          </cell>
          <cell r="BO144">
            <v>0</v>
          </cell>
          <cell r="BP144">
            <v>781383.93661417335</v>
          </cell>
          <cell r="BQ144">
            <v>5010.6528914845921</v>
          </cell>
          <cell r="BR144" t="str">
            <v>Y</v>
          </cell>
          <cell r="BS144">
            <v>5174.7280570475059</v>
          </cell>
          <cell r="BT144">
            <v>1.948610486627067E-2</v>
          </cell>
          <cell r="BU144">
            <v>-5484.9648844032208</v>
          </cell>
          <cell r="BV144">
            <v>775898.97172977007</v>
          </cell>
          <cell r="BW144">
            <v>0</v>
          </cell>
          <cell r="BX144">
            <v>775898.97172977007</v>
          </cell>
          <cell r="BY144">
            <v>24775.35</v>
          </cell>
          <cell r="BZ144">
            <v>751123.62172977009</v>
          </cell>
        </row>
        <row r="145">
          <cell r="C145">
            <v>9253313</v>
          </cell>
          <cell r="D145" t="str">
            <v>The St Sebastian's Church of England Primary School, Great Gonerby</v>
          </cell>
          <cell r="E145">
            <v>159</v>
          </cell>
          <cell r="F145">
            <v>159</v>
          </cell>
          <cell r="G145">
            <v>0</v>
          </cell>
          <cell r="H145">
            <v>511503</v>
          </cell>
          <cell r="I145">
            <v>0</v>
          </cell>
          <cell r="J145">
            <v>0</v>
          </cell>
          <cell r="K145">
            <v>12219.999999999975</v>
          </cell>
          <cell r="L145">
            <v>0</v>
          </cell>
          <cell r="M145">
            <v>17700.000000000011</v>
          </cell>
          <cell r="N145">
            <v>0</v>
          </cell>
          <cell r="O145">
            <v>879.99999999999943</v>
          </cell>
          <cell r="P145">
            <v>1620.0000000000011</v>
          </cell>
          <cell r="Q145">
            <v>2099.9999999999973</v>
          </cell>
          <cell r="R145">
            <v>0</v>
          </cell>
          <cell r="S145">
            <v>1470.0000000000011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53518.72340425531</v>
          </cell>
          <cell r="AE145">
            <v>0</v>
          </cell>
          <cell r="AF145">
            <v>0</v>
          </cell>
          <cell r="AG145">
            <v>0</v>
          </cell>
          <cell r="AH145">
            <v>121300</v>
          </cell>
          <cell r="AI145">
            <v>0</v>
          </cell>
          <cell r="AJ145">
            <v>0</v>
          </cell>
          <cell r="AK145">
            <v>0</v>
          </cell>
          <cell r="AL145">
            <v>3302.4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511503</v>
          </cell>
          <cell r="AV145">
            <v>89508.723404255288</v>
          </cell>
          <cell r="AW145">
            <v>124602.4</v>
          </cell>
          <cell r="AX145">
            <v>82430.421342978705</v>
          </cell>
          <cell r="AY145">
            <v>725614.12340425525</v>
          </cell>
          <cell r="AZ145">
            <v>722311.72340425523</v>
          </cell>
          <cell r="BA145">
            <v>4265</v>
          </cell>
          <cell r="BB145">
            <v>678135</v>
          </cell>
          <cell r="BC145">
            <v>0</v>
          </cell>
          <cell r="BD145">
            <v>0</v>
          </cell>
          <cell r="BE145">
            <v>725614.12340425525</v>
          </cell>
          <cell r="BF145">
            <v>725614.12340425537</v>
          </cell>
          <cell r="BG145">
            <v>0</v>
          </cell>
          <cell r="BH145">
            <v>681437.4</v>
          </cell>
          <cell r="BI145">
            <v>556835</v>
          </cell>
          <cell r="BJ145">
            <v>601011.72340425523</v>
          </cell>
          <cell r="BK145">
            <v>3779.9479459387121</v>
          </cell>
          <cell r="BL145">
            <v>3653.2089615894038</v>
          </cell>
          <cell r="BM145">
            <v>3.4692508882428648E-2</v>
          </cell>
          <cell r="BN145">
            <v>0</v>
          </cell>
          <cell r="BO145">
            <v>0</v>
          </cell>
          <cell r="BP145">
            <v>725614.12340425525</v>
          </cell>
          <cell r="BQ145">
            <v>4542.8410276997183</v>
          </cell>
          <cell r="BR145" t="str">
            <v>Y</v>
          </cell>
          <cell r="BS145">
            <v>4563.6108390204736</v>
          </cell>
          <cell r="BT145">
            <v>1.9029252144825648E-2</v>
          </cell>
          <cell r="BU145">
            <v>-5775.5590504643187</v>
          </cell>
          <cell r="BV145">
            <v>719838.56435379095</v>
          </cell>
          <cell r="BW145">
            <v>0</v>
          </cell>
          <cell r="BX145">
            <v>719838.56435379095</v>
          </cell>
          <cell r="BY145">
            <v>3302.4</v>
          </cell>
          <cell r="BZ145">
            <v>716536.16435379093</v>
          </cell>
        </row>
        <row r="146">
          <cell r="C146">
            <v>9253314</v>
          </cell>
          <cell r="D146" t="str">
            <v>Great Ponton Church of England School</v>
          </cell>
          <cell r="E146">
            <v>78</v>
          </cell>
          <cell r="F146">
            <v>78</v>
          </cell>
          <cell r="G146">
            <v>0</v>
          </cell>
          <cell r="H146">
            <v>250926</v>
          </cell>
          <cell r="I146">
            <v>0</v>
          </cell>
          <cell r="J146">
            <v>0</v>
          </cell>
          <cell r="K146">
            <v>5640.0000000000055</v>
          </cell>
          <cell r="L146">
            <v>0</v>
          </cell>
          <cell r="M146">
            <v>7080.0000000000064</v>
          </cell>
          <cell r="N146">
            <v>0</v>
          </cell>
          <cell r="O146">
            <v>439.99999999999926</v>
          </cell>
          <cell r="P146">
            <v>810.00000000000068</v>
          </cell>
          <cell r="Q146">
            <v>419.99999999999932</v>
          </cell>
          <cell r="R146">
            <v>0</v>
          </cell>
          <cell r="S146">
            <v>979.99999999999841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18480.967741935485</v>
          </cell>
          <cell r="AE146">
            <v>0</v>
          </cell>
          <cell r="AF146">
            <v>5845.9999999999982</v>
          </cell>
          <cell r="AG146">
            <v>0</v>
          </cell>
          <cell r="AH146">
            <v>121300</v>
          </cell>
          <cell r="AI146">
            <v>52723.631508678234</v>
          </cell>
          <cell r="AJ146">
            <v>0</v>
          </cell>
          <cell r="AK146">
            <v>0</v>
          </cell>
          <cell r="AL146">
            <v>1458.38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250926</v>
          </cell>
          <cell r="AV146">
            <v>39696.967741935492</v>
          </cell>
          <cell r="AW146">
            <v>175482.01150867823</v>
          </cell>
          <cell r="AX146">
            <v>39966.412287741936</v>
          </cell>
          <cell r="AY146">
            <v>466104.97925061372</v>
          </cell>
          <cell r="AZ146">
            <v>464646.59925061371</v>
          </cell>
          <cell r="BA146">
            <v>4265</v>
          </cell>
          <cell r="BB146">
            <v>332670</v>
          </cell>
          <cell r="BC146">
            <v>0</v>
          </cell>
          <cell r="BD146">
            <v>0</v>
          </cell>
          <cell r="BE146">
            <v>466104.97925061372</v>
          </cell>
          <cell r="BF146">
            <v>466104.97925061372</v>
          </cell>
          <cell r="BG146">
            <v>0</v>
          </cell>
          <cell r="BH146">
            <v>334128.38</v>
          </cell>
          <cell r="BI146">
            <v>158646.36849132177</v>
          </cell>
          <cell r="BJ146">
            <v>290622.96774193551</v>
          </cell>
          <cell r="BK146">
            <v>3725.9354838709683</v>
          </cell>
          <cell r="BL146">
            <v>3538.3747545509568</v>
          </cell>
          <cell r="BM146">
            <v>5.3007593126979037E-2</v>
          </cell>
          <cell r="BN146">
            <v>0</v>
          </cell>
          <cell r="BO146">
            <v>0</v>
          </cell>
          <cell r="BP146">
            <v>466104.97925061372</v>
          </cell>
          <cell r="BQ146">
            <v>5957.0076827001758</v>
          </cell>
          <cell r="BR146" t="str">
            <v>Y</v>
          </cell>
          <cell r="BS146">
            <v>5975.7048621873555</v>
          </cell>
          <cell r="BT146">
            <v>1.6598794637150194E-2</v>
          </cell>
          <cell r="BU146">
            <v>-2833.2931190957033</v>
          </cell>
          <cell r="BV146">
            <v>463271.68613151798</v>
          </cell>
          <cell r="BW146">
            <v>0</v>
          </cell>
          <cell r="BX146">
            <v>463271.68613151798</v>
          </cell>
          <cell r="BY146">
            <v>1458.38</v>
          </cell>
          <cell r="BZ146">
            <v>461813.30613151798</v>
          </cell>
        </row>
        <row r="147">
          <cell r="C147">
            <v>9253319</v>
          </cell>
          <cell r="D147" t="str">
            <v>Leadenham Church of England Primary School</v>
          </cell>
          <cell r="E147">
            <v>57</v>
          </cell>
          <cell r="F147">
            <v>57</v>
          </cell>
          <cell r="G147">
            <v>0</v>
          </cell>
          <cell r="H147">
            <v>183369</v>
          </cell>
          <cell r="I147">
            <v>0</v>
          </cell>
          <cell r="J147">
            <v>0</v>
          </cell>
          <cell r="K147">
            <v>8460.0000000000127</v>
          </cell>
          <cell r="L147">
            <v>0</v>
          </cell>
          <cell r="M147">
            <v>11209.999999999987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17566.363636363636</v>
          </cell>
          <cell r="AE147">
            <v>0</v>
          </cell>
          <cell r="AF147">
            <v>1461.4999999999984</v>
          </cell>
          <cell r="AG147">
            <v>0</v>
          </cell>
          <cell r="AH147">
            <v>121300</v>
          </cell>
          <cell r="AI147">
            <v>28325</v>
          </cell>
          <cell r="AJ147">
            <v>0</v>
          </cell>
          <cell r="AK147">
            <v>0</v>
          </cell>
          <cell r="AL147">
            <v>624.64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183369</v>
          </cell>
          <cell r="AV147">
            <v>38697.863636363632</v>
          </cell>
          <cell r="AW147">
            <v>150249.64000000001</v>
          </cell>
          <cell r="AX147">
            <v>35340.54253454545</v>
          </cell>
          <cell r="AY147">
            <v>372316.50363636366</v>
          </cell>
          <cell r="AZ147">
            <v>371691.86363636365</v>
          </cell>
          <cell r="BA147">
            <v>4265</v>
          </cell>
          <cell r="BB147">
            <v>243105</v>
          </cell>
          <cell r="BC147">
            <v>0</v>
          </cell>
          <cell r="BD147">
            <v>0</v>
          </cell>
          <cell r="BE147">
            <v>372316.50363636366</v>
          </cell>
          <cell r="BF147">
            <v>372316.50363636366</v>
          </cell>
          <cell r="BG147">
            <v>0</v>
          </cell>
          <cell r="BH147">
            <v>243729.64</v>
          </cell>
          <cell r="BI147">
            <v>93480.000000000015</v>
          </cell>
          <cell r="BJ147">
            <v>222066.86363636365</v>
          </cell>
          <cell r="BK147">
            <v>3895.9098883572569</v>
          </cell>
          <cell r="BL147">
            <v>3281.97676491228</v>
          </cell>
          <cell r="BM147">
            <v>0.18706199568764648</v>
          </cell>
          <cell r="BN147">
            <v>0</v>
          </cell>
          <cell r="BO147">
            <v>0</v>
          </cell>
          <cell r="BP147">
            <v>372316.50363636366</v>
          </cell>
          <cell r="BQ147">
            <v>6520.9098883572569</v>
          </cell>
          <cell r="BR147" t="str">
            <v>Y</v>
          </cell>
          <cell r="BS147">
            <v>6531.8684848484854</v>
          </cell>
          <cell r="BT147">
            <v>0.10374109988578439</v>
          </cell>
          <cell r="BU147">
            <v>-2070.4834331853217</v>
          </cell>
          <cell r="BV147">
            <v>370246.02020317834</v>
          </cell>
          <cell r="BW147">
            <v>0</v>
          </cell>
          <cell r="BX147">
            <v>370246.02020317834</v>
          </cell>
          <cell r="BY147">
            <v>624.64</v>
          </cell>
          <cell r="BZ147">
            <v>369621.38020317833</v>
          </cell>
        </row>
        <row r="148">
          <cell r="C148">
            <v>9253321</v>
          </cell>
          <cell r="D148" t="str">
            <v>The Marston Thorold's Charity Church of England School</v>
          </cell>
          <cell r="E148">
            <v>65</v>
          </cell>
          <cell r="F148">
            <v>65</v>
          </cell>
          <cell r="G148">
            <v>0</v>
          </cell>
          <cell r="H148">
            <v>209105</v>
          </cell>
          <cell r="I148">
            <v>0</v>
          </cell>
          <cell r="J148">
            <v>0</v>
          </cell>
          <cell r="K148">
            <v>4229.9999999999854</v>
          </cell>
          <cell r="L148">
            <v>0</v>
          </cell>
          <cell r="M148">
            <v>5309.9999999999818</v>
          </cell>
          <cell r="N148">
            <v>0</v>
          </cell>
          <cell r="O148">
            <v>220.0000000000002</v>
          </cell>
          <cell r="P148">
            <v>270.00000000000023</v>
          </cell>
          <cell r="Q148">
            <v>0</v>
          </cell>
          <cell r="R148">
            <v>0</v>
          </cell>
          <cell r="S148">
            <v>1959.9999999999986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16025.454545454546</v>
          </cell>
          <cell r="AE148">
            <v>0</v>
          </cell>
          <cell r="AF148">
            <v>92.49999999999784</v>
          </cell>
          <cell r="AG148">
            <v>0</v>
          </cell>
          <cell r="AH148">
            <v>121300</v>
          </cell>
          <cell r="AI148">
            <v>55000</v>
          </cell>
          <cell r="AJ148">
            <v>0</v>
          </cell>
          <cell r="AK148">
            <v>0</v>
          </cell>
          <cell r="AL148">
            <v>2611.1999999999998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209105</v>
          </cell>
          <cell r="AV148">
            <v>28107.954545454508</v>
          </cell>
          <cell r="AW148">
            <v>178911.2</v>
          </cell>
          <cell r="AX148">
            <v>35534.20741818181</v>
          </cell>
          <cell r="AY148">
            <v>416124.15454545454</v>
          </cell>
          <cell r="AZ148">
            <v>413512.95454545453</v>
          </cell>
          <cell r="BA148">
            <v>4265</v>
          </cell>
          <cell r="BB148">
            <v>277225</v>
          </cell>
          <cell r="BC148">
            <v>0</v>
          </cell>
          <cell r="BD148">
            <v>0</v>
          </cell>
          <cell r="BE148">
            <v>416124.15454545454</v>
          </cell>
          <cell r="BF148">
            <v>416124.15454545454</v>
          </cell>
          <cell r="BG148">
            <v>0</v>
          </cell>
          <cell r="BH148">
            <v>279836.2</v>
          </cell>
          <cell r="BI148">
            <v>100925.00000000001</v>
          </cell>
          <cell r="BJ148">
            <v>237212.95454545453</v>
          </cell>
          <cell r="BK148">
            <v>3649.4300699300697</v>
          </cell>
          <cell r="BL148">
            <v>3332.5043591549293</v>
          </cell>
          <cell r="BM148">
            <v>9.5101364205119263E-2</v>
          </cell>
          <cell r="BN148">
            <v>0</v>
          </cell>
          <cell r="BO148">
            <v>0</v>
          </cell>
          <cell r="BP148">
            <v>416124.15454545454</v>
          </cell>
          <cell r="BQ148">
            <v>6361.7377622377617</v>
          </cell>
          <cell r="BR148" t="str">
            <v>Y</v>
          </cell>
          <cell r="BS148">
            <v>6401.9100699300698</v>
          </cell>
          <cell r="BT148">
            <v>9.389848496217823E-2</v>
          </cell>
          <cell r="BU148">
            <v>-2361.0775992464196</v>
          </cell>
          <cell r="BV148">
            <v>413763.07694620814</v>
          </cell>
          <cell r="BW148">
            <v>0</v>
          </cell>
          <cell r="BX148">
            <v>413763.07694620814</v>
          </cell>
          <cell r="BY148">
            <v>2611.1999999999998</v>
          </cell>
          <cell r="BZ148">
            <v>411151.87694620813</v>
          </cell>
        </row>
        <row r="149">
          <cell r="C149">
            <v>9253322</v>
          </cell>
          <cell r="D149" t="str">
            <v>The St Gilbert of Sempringham Church of England Primary School, Pointon</v>
          </cell>
          <cell r="E149">
            <v>76</v>
          </cell>
          <cell r="F149">
            <v>76</v>
          </cell>
          <cell r="G149">
            <v>0</v>
          </cell>
          <cell r="H149">
            <v>244492</v>
          </cell>
          <cell r="I149">
            <v>0</v>
          </cell>
          <cell r="J149">
            <v>0</v>
          </cell>
          <cell r="K149">
            <v>16450.000000000011</v>
          </cell>
          <cell r="L149">
            <v>0</v>
          </cell>
          <cell r="M149">
            <v>20650.000000000011</v>
          </cell>
          <cell r="N149">
            <v>0</v>
          </cell>
          <cell r="O149">
            <v>11439.999999999993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596.38888888888937</v>
          </cell>
          <cell r="AB149">
            <v>0</v>
          </cell>
          <cell r="AC149">
            <v>0</v>
          </cell>
          <cell r="AD149">
            <v>36805.714285714283</v>
          </cell>
          <cell r="AE149">
            <v>0</v>
          </cell>
          <cell r="AF149">
            <v>2256.9999999999977</v>
          </cell>
          <cell r="AG149">
            <v>0</v>
          </cell>
          <cell r="AH149">
            <v>121300</v>
          </cell>
          <cell r="AI149">
            <v>54192.256341789049</v>
          </cell>
          <cell r="AJ149">
            <v>0</v>
          </cell>
          <cell r="AK149">
            <v>0</v>
          </cell>
          <cell r="AL149">
            <v>1766.4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244492</v>
          </cell>
          <cell r="AV149">
            <v>88199.103174603195</v>
          </cell>
          <cell r="AW149">
            <v>177258.65634178903</v>
          </cell>
          <cell r="AX149">
            <v>61572.680297142855</v>
          </cell>
          <cell r="AY149">
            <v>509949.75951639225</v>
          </cell>
          <cell r="AZ149">
            <v>508183.35951639223</v>
          </cell>
          <cell r="BA149">
            <v>4265</v>
          </cell>
          <cell r="BB149">
            <v>324140</v>
          </cell>
          <cell r="BC149">
            <v>0</v>
          </cell>
          <cell r="BD149">
            <v>0</v>
          </cell>
          <cell r="BE149">
            <v>509949.75951639225</v>
          </cell>
          <cell r="BF149">
            <v>509949.75951639214</v>
          </cell>
          <cell r="BG149">
            <v>0</v>
          </cell>
          <cell r="BH149">
            <v>325906.40000000002</v>
          </cell>
          <cell r="BI149">
            <v>148647.74365821099</v>
          </cell>
          <cell r="BJ149">
            <v>332691.10317460319</v>
          </cell>
          <cell r="BK149">
            <v>4377.5145154553056</v>
          </cell>
          <cell r="BL149">
            <v>3902.9233184583668</v>
          </cell>
          <cell r="BM149">
            <v>0.12159890376334623</v>
          </cell>
          <cell r="BN149">
            <v>0</v>
          </cell>
          <cell r="BO149">
            <v>0</v>
          </cell>
          <cell r="BP149">
            <v>509949.75951639225</v>
          </cell>
          <cell r="BQ149">
            <v>6686.6231515314767</v>
          </cell>
          <cell r="BR149" t="str">
            <v>Y</v>
          </cell>
          <cell r="BS149">
            <v>6709.8652567946347</v>
          </cell>
          <cell r="BT149">
            <v>9.1620077786275234E-2</v>
          </cell>
          <cell r="BU149">
            <v>-2760.6445775804291</v>
          </cell>
          <cell r="BV149">
            <v>507189.11493881181</v>
          </cell>
          <cell r="BW149">
            <v>0</v>
          </cell>
          <cell r="BX149">
            <v>507189.11493881181</v>
          </cell>
          <cell r="BY149">
            <v>1766.4</v>
          </cell>
          <cell r="BZ149">
            <v>505422.71493881178</v>
          </cell>
        </row>
        <row r="150">
          <cell r="C150">
            <v>9253325</v>
          </cell>
          <cell r="D150" t="str">
            <v>St George's Church of England Aided Primary School</v>
          </cell>
          <cell r="E150">
            <v>191</v>
          </cell>
          <cell r="F150">
            <v>191</v>
          </cell>
          <cell r="G150">
            <v>0</v>
          </cell>
          <cell r="H150">
            <v>614447</v>
          </cell>
          <cell r="I150">
            <v>0</v>
          </cell>
          <cell r="J150">
            <v>0</v>
          </cell>
          <cell r="K150">
            <v>21620.000000000044</v>
          </cell>
          <cell r="L150">
            <v>0</v>
          </cell>
          <cell r="M150">
            <v>27140.000000000055</v>
          </cell>
          <cell r="N150">
            <v>0</v>
          </cell>
          <cell r="O150">
            <v>5059.9999999999891</v>
          </cell>
          <cell r="P150">
            <v>4860.0000000000009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4523.383233532938</v>
          </cell>
          <cell r="AB150">
            <v>0</v>
          </cell>
          <cell r="AC150">
            <v>0</v>
          </cell>
          <cell r="AD150">
            <v>50103.392857142855</v>
          </cell>
          <cell r="AE150">
            <v>0</v>
          </cell>
          <cell r="AF150">
            <v>0</v>
          </cell>
          <cell r="AG150">
            <v>0</v>
          </cell>
          <cell r="AH150">
            <v>121300</v>
          </cell>
          <cell r="AI150">
            <v>0</v>
          </cell>
          <cell r="AJ150">
            <v>0</v>
          </cell>
          <cell r="AK150">
            <v>0</v>
          </cell>
          <cell r="AL150">
            <v>3456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614447</v>
          </cell>
          <cell r="AV150">
            <v>113306.77609067588</v>
          </cell>
          <cell r="AW150">
            <v>124756</v>
          </cell>
          <cell r="AX150">
            <v>90372.365986428573</v>
          </cell>
          <cell r="AY150">
            <v>852509.77609067585</v>
          </cell>
          <cell r="AZ150">
            <v>849053.77609067585</v>
          </cell>
          <cell r="BA150">
            <v>4265</v>
          </cell>
          <cell r="BB150">
            <v>814615</v>
          </cell>
          <cell r="BC150">
            <v>0</v>
          </cell>
          <cell r="BD150">
            <v>0</v>
          </cell>
          <cell r="BE150">
            <v>852509.77609067585</v>
          </cell>
          <cell r="BF150">
            <v>852509.77609067573</v>
          </cell>
          <cell r="BG150">
            <v>0</v>
          </cell>
          <cell r="BH150">
            <v>818071</v>
          </cell>
          <cell r="BI150">
            <v>693315</v>
          </cell>
          <cell r="BJ150">
            <v>727753.77609067585</v>
          </cell>
          <cell r="BK150">
            <v>3810.2291941920203</v>
          </cell>
          <cell r="BL150">
            <v>3614.1966964102567</v>
          </cell>
          <cell r="BM150">
            <v>5.4239576384005263E-2</v>
          </cell>
          <cell r="BN150">
            <v>0</v>
          </cell>
          <cell r="BO150">
            <v>0</v>
          </cell>
          <cell r="BP150">
            <v>852509.77609067585</v>
          </cell>
          <cell r="BQ150">
            <v>4445.3077282234335</v>
          </cell>
          <cell r="BR150" t="str">
            <v>Y</v>
          </cell>
          <cell r="BS150">
            <v>4463.4019690611303</v>
          </cell>
          <cell r="BT150">
            <v>4.9231861465399485E-2</v>
          </cell>
          <cell r="BU150">
            <v>-6937.9357147087094</v>
          </cell>
          <cell r="BV150">
            <v>845571.84037596709</v>
          </cell>
          <cell r="BW150">
            <v>0</v>
          </cell>
          <cell r="BX150">
            <v>845571.84037596709</v>
          </cell>
          <cell r="BY150">
            <v>3456</v>
          </cell>
          <cell r="BZ150">
            <v>842115.84037596709</v>
          </cell>
        </row>
        <row r="151">
          <cell r="C151">
            <v>9253337</v>
          </cell>
          <cell r="D151" t="str">
            <v>The Cowbit St Mary's (Endowed) CofE Primary</v>
          </cell>
          <cell r="E151">
            <v>76</v>
          </cell>
          <cell r="F151">
            <v>76</v>
          </cell>
          <cell r="G151">
            <v>0</v>
          </cell>
          <cell r="H151">
            <v>244492</v>
          </cell>
          <cell r="I151">
            <v>0</v>
          </cell>
          <cell r="J151">
            <v>0</v>
          </cell>
          <cell r="K151">
            <v>11280.000000000016</v>
          </cell>
          <cell r="L151">
            <v>0</v>
          </cell>
          <cell r="M151">
            <v>15340.000000000013</v>
          </cell>
          <cell r="N151">
            <v>0</v>
          </cell>
          <cell r="O151">
            <v>4839.9999999999945</v>
          </cell>
          <cell r="P151">
            <v>1079.9999999999995</v>
          </cell>
          <cell r="Q151">
            <v>0</v>
          </cell>
          <cell r="R151">
            <v>459.99999999999977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2602.424242424242</v>
          </cell>
          <cell r="AB151">
            <v>0</v>
          </cell>
          <cell r="AC151">
            <v>0</v>
          </cell>
          <cell r="AD151">
            <v>28626.666666666664</v>
          </cell>
          <cell r="AE151">
            <v>0</v>
          </cell>
          <cell r="AF151">
            <v>2256.9999999999977</v>
          </cell>
          <cell r="AG151">
            <v>0</v>
          </cell>
          <cell r="AH151">
            <v>121300</v>
          </cell>
          <cell r="AI151">
            <v>54192.256341789049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244492</v>
          </cell>
          <cell r="AV151">
            <v>66486.090909090926</v>
          </cell>
          <cell r="AW151">
            <v>175492.25634178903</v>
          </cell>
          <cell r="AX151">
            <v>51149.509439999994</v>
          </cell>
          <cell r="AY151">
            <v>486470.34725087998</v>
          </cell>
          <cell r="AZ151">
            <v>486470.34725087998</v>
          </cell>
          <cell r="BA151">
            <v>4265</v>
          </cell>
          <cell r="BB151">
            <v>324140</v>
          </cell>
          <cell r="BC151">
            <v>0</v>
          </cell>
          <cell r="BD151">
            <v>0</v>
          </cell>
          <cell r="BE151">
            <v>486470.34725087998</v>
          </cell>
          <cell r="BF151">
            <v>486470.34725088003</v>
          </cell>
          <cell r="BG151">
            <v>0</v>
          </cell>
          <cell r="BH151">
            <v>324140</v>
          </cell>
          <cell r="BI151">
            <v>148647.74365821097</v>
          </cell>
          <cell r="BJ151">
            <v>310978.09090909094</v>
          </cell>
          <cell r="BK151">
            <v>4091.8169856459335</v>
          </cell>
          <cell r="BL151">
            <v>3088.904359077776</v>
          </cell>
          <cell r="BM151">
            <v>0.32468231773533685</v>
          </cell>
          <cell r="BN151">
            <v>0</v>
          </cell>
          <cell r="BO151">
            <v>0</v>
          </cell>
          <cell r="BP151">
            <v>486470.34725087998</v>
          </cell>
          <cell r="BQ151">
            <v>6400.9256217221046</v>
          </cell>
          <cell r="BR151" t="str">
            <v>Y</v>
          </cell>
          <cell r="BS151">
            <v>6400.9256217221046</v>
          </cell>
          <cell r="BT151">
            <v>0.12135784549895634</v>
          </cell>
          <cell r="BU151">
            <v>-2760.6445775804291</v>
          </cell>
          <cell r="BV151">
            <v>483709.70267329953</v>
          </cell>
          <cell r="BW151">
            <v>0</v>
          </cell>
          <cell r="BX151">
            <v>483709.70267329953</v>
          </cell>
          <cell r="BY151">
            <v>0</v>
          </cell>
          <cell r="BZ151">
            <v>483709.70267329953</v>
          </cell>
        </row>
        <row r="152">
          <cell r="C152">
            <v>9253339</v>
          </cell>
          <cell r="D152" t="str">
            <v>The Spalding St John the Baptist Church of England Primary School</v>
          </cell>
          <cell r="E152">
            <v>428</v>
          </cell>
          <cell r="F152">
            <v>428</v>
          </cell>
          <cell r="G152">
            <v>0</v>
          </cell>
          <cell r="H152">
            <v>1376876</v>
          </cell>
          <cell r="I152">
            <v>0</v>
          </cell>
          <cell r="J152">
            <v>0</v>
          </cell>
          <cell r="K152">
            <v>20680</v>
          </cell>
          <cell r="L152">
            <v>0</v>
          </cell>
          <cell r="M152">
            <v>28319.999999999902</v>
          </cell>
          <cell r="N152">
            <v>0</v>
          </cell>
          <cell r="O152">
            <v>3087.2131147540949</v>
          </cell>
          <cell r="P152">
            <v>1353.161592505855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43369.891304347948</v>
          </cell>
          <cell r="AB152">
            <v>0</v>
          </cell>
          <cell r="AC152">
            <v>0</v>
          </cell>
          <cell r="AD152">
            <v>106540.98550724637</v>
          </cell>
          <cell r="AE152">
            <v>0</v>
          </cell>
          <cell r="AF152">
            <v>0</v>
          </cell>
          <cell r="AG152">
            <v>0</v>
          </cell>
          <cell r="AH152">
            <v>121300</v>
          </cell>
          <cell r="AI152">
            <v>0</v>
          </cell>
          <cell r="AJ152">
            <v>0</v>
          </cell>
          <cell r="AK152">
            <v>0</v>
          </cell>
          <cell r="AL152">
            <v>6348.8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1376876</v>
          </cell>
          <cell r="AV152">
            <v>203351.25151885417</v>
          </cell>
          <cell r="AW152">
            <v>127648.8</v>
          </cell>
          <cell r="AX152">
            <v>165194.97790297525</v>
          </cell>
          <cell r="AY152">
            <v>1707876.0515188542</v>
          </cell>
          <cell r="AZ152">
            <v>1701527.2515188542</v>
          </cell>
          <cell r="BA152">
            <v>4265</v>
          </cell>
          <cell r="BB152">
            <v>1825420</v>
          </cell>
          <cell r="BC152">
            <v>123892.74848114583</v>
          </cell>
          <cell r="BD152">
            <v>0</v>
          </cell>
          <cell r="BE152">
            <v>1831768.8</v>
          </cell>
          <cell r="BF152">
            <v>1831768.8</v>
          </cell>
          <cell r="BG152">
            <v>0</v>
          </cell>
          <cell r="BH152">
            <v>1831768.8</v>
          </cell>
          <cell r="BI152">
            <v>1704120</v>
          </cell>
          <cell r="BJ152">
            <v>1704120</v>
          </cell>
          <cell r="BK152">
            <v>3981.5887850467288</v>
          </cell>
          <cell r="BL152">
            <v>3899.212962962963</v>
          </cell>
          <cell r="BM152">
            <v>2.1126269035884986E-2</v>
          </cell>
          <cell r="BN152">
            <v>0</v>
          </cell>
          <cell r="BO152">
            <v>0</v>
          </cell>
          <cell r="BP152">
            <v>1831768.8</v>
          </cell>
          <cell r="BQ152">
            <v>4265</v>
          </cell>
          <cell r="BR152" t="str">
            <v>Y</v>
          </cell>
          <cell r="BS152">
            <v>4279.8336448598129</v>
          </cell>
          <cell r="BT152">
            <v>2.0296427333413636E-2</v>
          </cell>
          <cell r="BU152">
            <v>-15546.787884268731</v>
          </cell>
          <cell r="BV152">
            <v>1816222.0121157314</v>
          </cell>
          <cell r="BW152">
            <v>0</v>
          </cell>
          <cell r="BX152">
            <v>1816222.0121157314</v>
          </cell>
          <cell r="BY152">
            <v>6348.8</v>
          </cell>
          <cell r="BZ152">
            <v>1809873.2121157313</v>
          </cell>
        </row>
        <row r="153">
          <cell r="C153">
            <v>9253340</v>
          </cell>
          <cell r="D153" t="str">
            <v>The Tydd St Mary Church of England Primary School</v>
          </cell>
          <cell r="E153">
            <v>101</v>
          </cell>
          <cell r="F153">
            <v>101</v>
          </cell>
          <cell r="G153">
            <v>0</v>
          </cell>
          <cell r="H153">
            <v>324917</v>
          </cell>
          <cell r="I153">
            <v>0</v>
          </cell>
          <cell r="J153">
            <v>0</v>
          </cell>
          <cell r="K153">
            <v>7519.99999999998</v>
          </cell>
          <cell r="L153">
            <v>0</v>
          </cell>
          <cell r="M153">
            <v>10619.999999999985</v>
          </cell>
          <cell r="N153">
            <v>0</v>
          </cell>
          <cell r="O153">
            <v>2860.0000000000064</v>
          </cell>
          <cell r="P153">
            <v>3780.00000000001</v>
          </cell>
          <cell r="Q153">
            <v>0</v>
          </cell>
          <cell r="R153">
            <v>459.99999999999994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20750.909090909092</v>
          </cell>
          <cell r="AE153">
            <v>0</v>
          </cell>
          <cell r="AF153">
            <v>0</v>
          </cell>
          <cell r="AG153">
            <v>0</v>
          </cell>
          <cell r="AH153">
            <v>121300</v>
          </cell>
          <cell r="AI153">
            <v>35834.445927903864</v>
          </cell>
          <cell r="AJ153">
            <v>0</v>
          </cell>
          <cell r="AK153">
            <v>0</v>
          </cell>
          <cell r="AL153">
            <v>1305.5999999999999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324917</v>
          </cell>
          <cell r="AV153">
            <v>45990.909090909074</v>
          </cell>
          <cell r="AW153">
            <v>158440.04592790388</v>
          </cell>
          <cell r="AX153">
            <v>48819.745076363637</v>
          </cell>
          <cell r="AY153">
            <v>529347.95501881291</v>
          </cell>
          <cell r="AZ153">
            <v>528042.35501881293</v>
          </cell>
          <cell r="BA153">
            <v>4265</v>
          </cell>
          <cell r="BB153">
            <v>430765</v>
          </cell>
          <cell r="BC153">
            <v>0</v>
          </cell>
          <cell r="BD153">
            <v>0</v>
          </cell>
          <cell r="BE153">
            <v>529347.95501881291</v>
          </cell>
          <cell r="BF153">
            <v>529347.95501881302</v>
          </cell>
          <cell r="BG153">
            <v>0</v>
          </cell>
          <cell r="BH153">
            <v>432070.6</v>
          </cell>
          <cell r="BI153">
            <v>273630.55407209613</v>
          </cell>
          <cell r="BJ153">
            <v>370907.90909090906</v>
          </cell>
          <cell r="BK153">
            <v>3672.355535553555</v>
          </cell>
          <cell r="BL153">
            <v>3276.7711502104394</v>
          </cell>
          <cell r="BM153">
            <v>0.12072383673107918</v>
          </cell>
          <cell r="BN153">
            <v>0</v>
          </cell>
          <cell r="BO153">
            <v>0</v>
          </cell>
          <cell r="BP153">
            <v>529347.95501881291</v>
          </cell>
          <cell r="BQ153">
            <v>5228.1421288991378</v>
          </cell>
          <cell r="BR153" t="str">
            <v>Y</v>
          </cell>
          <cell r="BS153">
            <v>5241.0688615724048</v>
          </cell>
          <cell r="BT153">
            <v>9.514650155155091E-2</v>
          </cell>
          <cell r="BU153">
            <v>-3668.7513465213597</v>
          </cell>
          <cell r="BV153">
            <v>525679.20367229159</v>
          </cell>
          <cell r="BW153">
            <v>0</v>
          </cell>
          <cell r="BX153">
            <v>525679.20367229159</v>
          </cell>
          <cell r="BY153">
            <v>1305.5999999999999</v>
          </cell>
          <cell r="BZ153">
            <v>524373.60367229162</v>
          </cell>
        </row>
        <row r="154">
          <cell r="C154">
            <v>9253350</v>
          </cell>
          <cell r="D154" t="str">
            <v>Blyton Cum Laughton Church of England School</v>
          </cell>
          <cell r="E154">
            <v>129</v>
          </cell>
          <cell r="F154">
            <v>129</v>
          </cell>
          <cell r="G154">
            <v>0</v>
          </cell>
          <cell r="H154">
            <v>414993</v>
          </cell>
          <cell r="I154">
            <v>0</v>
          </cell>
          <cell r="J154">
            <v>0</v>
          </cell>
          <cell r="K154">
            <v>18330.000000000011</v>
          </cell>
          <cell r="L154">
            <v>0</v>
          </cell>
          <cell r="M154">
            <v>24779.999999999982</v>
          </cell>
          <cell r="N154">
            <v>0</v>
          </cell>
          <cell r="O154">
            <v>660.0000000000008</v>
          </cell>
          <cell r="P154">
            <v>1619.9999999999986</v>
          </cell>
          <cell r="Q154">
            <v>0</v>
          </cell>
          <cell r="R154">
            <v>2299.9999999999986</v>
          </cell>
          <cell r="S154">
            <v>3430.0000000000023</v>
          </cell>
          <cell r="T154">
            <v>3199.9999999999982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40710.54054054054</v>
          </cell>
          <cell r="AE154">
            <v>0</v>
          </cell>
          <cell r="AF154">
            <v>0</v>
          </cell>
          <cell r="AG154">
            <v>0</v>
          </cell>
          <cell r="AH154">
            <v>121300</v>
          </cell>
          <cell r="AI154">
            <v>15273.69826435247</v>
          </cell>
          <cell r="AJ154">
            <v>0</v>
          </cell>
          <cell r="AK154">
            <v>47539</v>
          </cell>
          <cell r="AL154">
            <v>3301.08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414993</v>
          </cell>
          <cell r="AV154">
            <v>95030.540540540533</v>
          </cell>
          <cell r="AW154">
            <v>187413.77826435247</v>
          </cell>
          <cell r="AX154">
            <v>73661.293678918926</v>
          </cell>
          <cell r="AY154">
            <v>697437.31880489294</v>
          </cell>
          <cell r="AZ154">
            <v>646597.23880489299</v>
          </cell>
          <cell r="BA154">
            <v>4265</v>
          </cell>
          <cell r="BB154">
            <v>550185</v>
          </cell>
          <cell r="BC154">
            <v>0</v>
          </cell>
          <cell r="BD154">
            <v>0</v>
          </cell>
          <cell r="BE154">
            <v>697437.31880489294</v>
          </cell>
          <cell r="BF154">
            <v>697437.31880489294</v>
          </cell>
          <cell r="BG154">
            <v>0</v>
          </cell>
          <cell r="BH154">
            <v>601025.07999999996</v>
          </cell>
          <cell r="BI154">
            <v>461150.30173564743</v>
          </cell>
          <cell r="BJ154">
            <v>557562.54054054047</v>
          </cell>
          <cell r="BK154">
            <v>4322.1902367483754</v>
          </cell>
          <cell r="BL154">
            <v>4210.3818522491929</v>
          </cell>
          <cell r="BM154">
            <v>2.6555402436825117E-2</v>
          </cell>
          <cell r="BN154">
            <v>0</v>
          </cell>
          <cell r="BO154">
            <v>0</v>
          </cell>
          <cell r="BP154">
            <v>697437.31880489294</v>
          </cell>
          <cell r="BQ154">
            <v>5012.3816961619614</v>
          </cell>
          <cell r="BR154" t="str">
            <v>Y</v>
          </cell>
          <cell r="BS154">
            <v>5406.4908434487825</v>
          </cell>
          <cell r="BT154">
            <v>1.7834544295964427E-2</v>
          </cell>
          <cell r="BU154">
            <v>-4685.8309277352018</v>
          </cell>
          <cell r="BV154">
            <v>692751.48787715775</v>
          </cell>
          <cell r="BW154">
            <v>0</v>
          </cell>
          <cell r="BX154">
            <v>692751.48787715775</v>
          </cell>
          <cell r="BY154">
            <v>3301.08</v>
          </cell>
          <cell r="BZ154">
            <v>689450.40787715779</v>
          </cell>
        </row>
        <row r="155">
          <cell r="C155">
            <v>9253359</v>
          </cell>
          <cell r="D155" t="str">
            <v>The Kirkby-on-Bain Church of England Primary School</v>
          </cell>
          <cell r="E155">
            <v>108</v>
          </cell>
          <cell r="F155">
            <v>108</v>
          </cell>
          <cell r="G155">
            <v>0</v>
          </cell>
          <cell r="H155">
            <v>347436</v>
          </cell>
          <cell r="I155">
            <v>0</v>
          </cell>
          <cell r="J155">
            <v>0</v>
          </cell>
          <cell r="K155">
            <v>6580.0000000000191</v>
          </cell>
          <cell r="L155">
            <v>0</v>
          </cell>
          <cell r="M155">
            <v>10620.000000000022</v>
          </cell>
          <cell r="N155">
            <v>0</v>
          </cell>
          <cell r="O155">
            <v>439.99999999999955</v>
          </cell>
          <cell r="P155">
            <v>2160.0000000000005</v>
          </cell>
          <cell r="Q155">
            <v>2100.0000000000005</v>
          </cell>
          <cell r="R155">
            <v>2300.0000000000005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28715.294117647059</v>
          </cell>
          <cell r="AE155">
            <v>0</v>
          </cell>
          <cell r="AF155">
            <v>4181.0000000000155</v>
          </cell>
          <cell r="AG155">
            <v>0</v>
          </cell>
          <cell r="AH155">
            <v>121300</v>
          </cell>
          <cell r="AI155">
            <v>30694.259012016009</v>
          </cell>
          <cell r="AJ155">
            <v>0</v>
          </cell>
          <cell r="AK155">
            <v>0</v>
          </cell>
          <cell r="AL155">
            <v>2471.17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347436</v>
          </cell>
          <cell r="AV155">
            <v>57096.294117647114</v>
          </cell>
          <cell r="AW155">
            <v>154465.42901201601</v>
          </cell>
          <cell r="AX155">
            <v>55363.827284705883</v>
          </cell>
          <cell r="AY155">
            <v>558997.72312966315</v>
          </cell>
          <cell r="AZ155">
            <v>556526.55312966311</v>
          </cell>
          <cell r="BA155">
            <v>4265</v>
          </cell>
          <cell r="BB155">
            <v>460620</v>
          </cell>
          <cell r="BC155">
            <v>0</v>
          </cell>
          <cell r="BD155">
            <v>0</v>
          </cell>
          <cell r="BE155">
            <v>558997.72312966315</v>
          </cell>
          <cell r="BF155">
            <v>558997.72312966303</v>
          </cell>
          <cell r="BG155">
            <v>0</v>
          </cell>
          <cell r="BH155">
            <v>463091.17</v>
          </cell>
          <cell r="BI155">
            <v>308625.740987984</v>
          </cell>
          <cell r="BJ155">
            <v>404532.29411764716</v>
          </cell>
          <cell r="BK155">
            <v>3745.6693899782144</v>
          </cell>
          <cell r="BL155">
            <v>3595.4684347521465</v>
          </cell>
          <cell r="BM155">
            <v>4.1775072692696855E-2</v>
          </cell>
          <cell r="BN155">
            <v>0</v>
          </cell>
          <cell r="BO155">
            <v>0</v>
          </cell>
          <cell r="BP155">
            <v>558997.72312966315</v>
          </cell>
          <cell r="BQ155">
            <v>5153.0236400894728</v>
          </cell>
          <cell r="BR155" t="str">
            <v>Y</v>
          </cell>
          <cell r="BS155">
            <v>5175.904843793177</v>
          </cell>
          <cell r="BT155">
            <v>3.2582482708950034E-2</v>
          </cell>
          <cell r="BU155">
            <v>-3923.0212418248202</v>
          </cell>
          <cell r="BV155">
            <v>555074.70188783831</v>
          </cell>
          <cell r="BW155">
            <v>0</v>
          </cell>
          <cell r="BX155">
            <v>555074.70188783831</v>
          </cell>
          <cell r="BY155">
            <v>2471.17</v>
          </cell>
          <cell r="BZ155">
            <v>552603.53188783827</v>
          </cell>
        </row>
        <row r="156">
          <cell r="C156">
            <v>9253361</v>
          </cell>
          <cell r="D156" t="str">
            <v>Frances Olive Anderson Church of England (Aided) Primary School</v>
          </cell>
          <cell r="E156">
            <v>180</v>
          </cell>
          <cell r="F156">
            <v>180</v>
          </cell>
          <cell r="G156">
            <v>0</v>
          </cell>
          <cell r="H156">
            <v>579060</v>
          </cell>
          <cell r="I156">
            <v>0</v>
          </cell>
          <cell r="J156">
            <v>0</v>
          </cell>
          <cell r="K156">
            <v>23500.000000000022</v>
          </cell>
          <cell r="L156">
            <v>0</v>
          </cell>
          <cell r="M156">
            <v>33039.999999999985</v>
          </cell>
          <cell r="N156">
            <v>0</v>
          </cell>
          <cell r="O156">
            <v>439.99999999999949</v>
          </cell>
          <cell r="P156">
            <v>2700.0000000000023</v>
          </cell>
          <cell r="Q156">
            <v>0</v>
          </cell>
          <cell r="R156">
            <v>4600.0000000000036</v>
          </cell>
          <cell r="S156">
            <v>2939.9999999999968</v>
          </cell>
          <cell r="T156">
            <v>21119.99999999996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639.62264150943406</v>
          </cell>
          <cell r="AB156">
            <v>0</v>
          </cell>
          <cell r="AC156">
            <v>0</v>
          </cell>
          <cell r="AD156">
            <v>58114.28571428571</v>
          </cell>
          <cell r="AE156">
            <v>0</v>
          </cell>
          <cell r="AF156">
            <v>0</v>
          </cell>
          <cell r="AG156">
            <v>0</v>
          </cell>
          <cell r="AH156">
            <v>121300</v>
          </cell>
          <cell r="AI156">
            <v>0</v>
          </cell>
          <cell r="AJ156">
            <v>0</v>
          </cell>
          <cell r="AK156">
            <v>0</v>
          </cell>
          <cell r="AL156">
            <v>3712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579060</v>
          </cell>
          <cell r="AV156">
            <v>147093.90835579511</v>
          </cell>
          <cell r="AW156">
            <v>125012</v>
          </cell>
          <cell r="AX156">
            <v>108776.73234285711</v>
          </cell>
          <cell r="AY156">
            <v>851165.90835579508</v>
          </cell>
          <cell r="AZ156">
            <v>847453.90835579508</v>
          </cell>
          <cell r="BA156">
            <v>4265</v>
          </cell>
          <cell r="BB156">
            <v>767700</v>
          </cell>
          <cell r="BC156">
            <v>0</v>
          </cell>
          <cell r="BD156">
            <v>0</v>
          </cell>
          <cell r="BE156">
            <v>851165.90835579508</v>
          </cell>
          <cell r="BF156">
            <v>851165.90835579508</v>
          </cell>
          <cell r="BG156">
            <v>0</v>
          </cell>
          <cell r="BH156">
            <v>771412</v>
          </cell>
          <cell r="BI156">
            <v>646400</v>
          </cell>
          <cell r="BJ156">
            <v>726153.90835579508</v>
          </cell>
          <cell r="BK156">
            <v>4034.1883797544169</v>
          </cell>
          <cell r="BL156">
            <v>3814.6451438202248</v>
          </cell>
          <cell r="BM156">
            <v>5.7552728407740637E-2</v>
          </cell>
          <cell r="BN156">
            <v>0</v>
          </cell>
          <cell r="BO156">
            <v>0</v>
          </cell>
          <cell r="BP156">
            <v>851165.90835579508</v>
          </cell>
          <cell r="BQ156">
            <v>4708.0772686433056</v>
          </cell>
          <cell r="BR156" t="str">
            <v>Y</v>
          </cell>
          <cell r="BS156">
            <v>4728.6994908655279</v>
          </cell>
          <cell r="BT156">
            <v>4.6876605503822555E-2</v>
          </cell>
          <cell r="BU156">
            <v>-6538.3687363747003</v>
          </cell>
          <cell r="BV156">
            <v>844627.53961942042</v>
          </cell>
          <cell r="BW156">
            <v>0</v>
          </cell>
          <cell r="BX156">
            <v>844627.53961942042</v>
          </cell>
          <cell r="BY156">
            <v>3712</v>
          </cell>
          <cell r="BZ156">
            <v>840915.53961942042</v>
          </cell>
        </row>
        <row r="157">
          <cell r="C157">
            <v>9253364</v>
          </cell>
          <cell r="D157" t="str">
            <v>The Nettleham Church of England Voluntary Aided Junior School</v>
          </cell>
          <cell r="E157">
            <v>224</v>
          </cell>
          <cell r="F157">
            <v>224</v>
          </cell>
          <cell r="G157">
            <v>0</v>
          </cell>
          <cell r="H157">
            <v>720608</v>
          </cell>
          <cell r="I157">
            <v>0</v>
          </cell>
          <cell r="J157">
            <v>0</v>
          </cell>
          <cell r="K157">
            <v>14569.999999999987</v>
          </cell>
          <cell r="L157">
            <v>0</v>
          </cell>
          <cell r="M157">
            <v>20650</v>
          </cell>
          <cell r="N157">
            <v>0</v>
          </cell>
          <cell r="O157">
            <v>0</v>
          </cell>
          <cell r="P157">
            <v>2159.9999999999991</v>
          </cell>
          <cell r="Q157">
            <v>3359.9999999999986</v>
          </cell>
          <cell r="R157">
            <v>3679.9999999999982</v>
          </cell>
          <cell r="S157">
            <v>4899.9999999999955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1130.0000000000002</v>
          </cell>
          <cell r="AB157">
            <v>0</v>
          </cell>
          <cell r="AC157">
            <v>0</v>
          </cell>
          <cell r="AD157">
            <v>58170.434782608696</v>
          </cell>
          <cell r="AE157">
            <v>0</v>
          </cell>
          <cell r="AF157">
            <v>0</v>
          </cell>
          <cell r="AG157">
            <v>0</v>
          </cell>
          <cell r="AH157">
            <v>121300</v>
          </cell>
          <cell r="AI157">
            <v>0</v>
          </cell>
          <cell r="AJ157">
            <v>0</v>
          </cell>
          <cell r="AK157">
            <v>0</v>
          </cell>
          <cell r="AL157">
            <v>3430.4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720608</v>
          </cell>
          <cell r="AV157">
            <v>108620.43478260867</v>
          </cell>
          <cell r="AW157">
            <v>124730.4</v>
          </cell>
          <cell r="AX157">
            <v>101932.00795130433</v>
          </cell>
          <cell r="AY157">
            <v>953958.83478260867</v>
          </cell>
          <cell r="AZ157">
            <v>950528.43478260865</v>
          </cell>
          <cell r="BA157">
            <v>4265</v>
          </cell>
          <cell r="BB157">
            <v>955360</v>
          </cell>
          <cell r="BC157">
            <v>4831.565217391355</v>
          </cell>
          <cell r="BD157">
            <v>0</v>
          </cell>
          <cell r="BE157">
            <v>958790.4</v>
          </cell>
          <cell r="BF157">
            <v>958790.4</v>
          </cell>
          <cell r="BG157">
            <v>0</v>
          </cell>
          <cell r="BH157">
            <v>958790.4</v>
          </cell>
          <cell r="BI157">
            <v>834060</v>
          </cell>
          <cell r="BJ157">
            <v>834060</v>
          </cell>
          <cell r="BK157">
            <v>3723.4821428571427</v>
          </cell>
          <cell r="BL157">
            <v>3647.9824561403507</v>
          </cell>
          <cell r="BM157">
            <v>2.0696285583750418E-2</v>
          </cell>
          <cell r="BN157">
            <v>0</v>
          </cell>
          <cell r="BO157">
            <v>0</v>
          </cell>
          <cell r="BP157">
            <v>958790.4</v>
          </cell>
          <cell r="BQ157">
            <v>4265</v>
          </cell>
          <cell r="BR157" t="str">
            <v>Y</v>
          </cell>
          <cell r="BS157">
            <v>4280.3142857142857</v>
          </cell>
          <cell r="BT157">
            <v>2.0326041603438094E-2</v>
          </cell>
          <cell r="BU157">
            <v>-8136.6366497107374</v>
          </cell>
          <cell r="BV157">
            <v>950653.76335028931</v>
          </cell>
          <cell r="BW157">
            <v>0</v>
          </cell>
          <cell r="BX157">
            <v>950653.76335028931</v>
          </cell>
          <cell r="BY157">
            <v>3430.4</v>
          </cell>
          <cell r="BZ157">
            <v>947223.36335028929</v>
          </cell>
        </row>
        <row r="158">
          <cell r="C158">
            <v>9253366</v>
          </cell>
          <cell r="D158" t="str">
            <v>Partney Church of England Aided Primary School</v>
          </cell>
          <cell r="E158">
            <v>65</v>
          </cell>
          <cell r="F158">
            <v>65</v>
          </cell>
          <cell r="G158">
            <v>0</v>
          </cell>
          <cell r="H158">
            <v>209105</v>
          </cell>
          <cell r="I158">
            <v>0</v>
          </cell>
          <cell r="J158">
            <v>0</v>
          </cell>
          <cell r="K158">
            <v>10810.000000000004</v>
          </cell>
          <cell r="L158">
            <v>0</v>
          </cell>
          <cell r="M158">
            <v>14159.999999999989</v>
          </cell>
          <cell r="N158">
            <v>0</v>
          </cell>
          <cell r="O158">
            <v>1540.0000000000045</v>
          </cell>
          <cell r="P158">
            <v>1349.9999999999995</v>
          </cell>
          <cell r="Q158">
            <v>3359.9999999999977</v>
          </cell>
          <cell r="R158">
            <v>460.0000000000004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706.24999999999886</v>
          </cell>
          <cell r="AB158">
            <v>0</v>
          </cell>
          <cell r="AC158">
            <v>0</v>
          </cell>
          <cell r="AD158">
            <v>33124.509803921574</v>
          </cell>
          <cell r="AE158">
            <v>0</v>
          </cell>
          <cell r="AF158">
            <v>4717.4999999999727</v>
          </cell>
          <cell r="AG158">
            <v>0</v>
          </cell>
          <cell r="AH158">
            <v>121300</v>
          </cell>
          <cell r="AI158">
            <v>55000</v>
          </cell>
          <cell r="AJ158">
            <v>0</v>
          </cell>
          <cell r="AK158">
            <v>0</v>
          </cell>
          <cell r="AL158">
            <v>1868.8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209105</v>
          </cell>
          <cell r="AV158">
            <v>70228.259803921537</v>
          </cell>
          <cell r="AW158">
            <v>178168.8</v>
          </cell>
          <cell r="AX158">
            <v>52493.717658823531</v>
          </cell>
          <cell r="AY158">
            <v>457502.05980392155</v>
          </cell>
          <cell r="AZ158">
            <v>455633.25980392157</v>
          </cell>
          <cell r="BA158">
            <v>4265</v>
          </cell>
          <cell r="BB158">
            <v>277225</v>
          </cell>
          <cell r="BC158">
            <v>0</v>
          </cell>
          <cell r="BD158">
            <v>0</v>
          </cell>
          <cell r="BE158">
            <v>457502.05980392155</v>
          </cell>
          <cell r="BF158">
            <v>457502.05980392155</v>
          </cell>
          <cell r="BG158">
            <v>0</v>
          </cell>
          <cell r="BH158">
            <v>279093.8</v>
          </cell>
          <cell r="BI158">
            <v>100924.99999999999</v>
          </cell>
          <cell r="BJ158">
            <v>279333.25980392157</v>
          </cell>
          <cell r="BK158">
            <v>4297.4347662141781</v>
          </cell>
          <cell r="BL158">
            <v>3818.8476709677425</v>
          </cell>
          <cell r="BM158">
            <v>0.12532238425869335</v>
          </cell>
          <cell r="BN158">
            <v>0</v>
          </cell>
          <cell r="BO158">
            <v>0</v>
          </cell>
          <cell r="BP158">
            <v>457502.05980392155</v>
          </cell>
          <cell r="BQ158">
            <v>7009.7424585218705</v>
          </cell>
          <cell r="BR158" t="str">
            <v>Y</v>
          </cell>
          <cell r="BS158">
            <v>7038.4932277526395</v>
          </cell>
          <cell r="BT158">
            <v>5.1692681391985129E-2</v>
          </cell>
          <cell r="BU158">
            <v>-2361.0775992464196</v>
          </cell>
          <cell r="BV158">
            <v>455140.98220467515</v>
          </cell>
          <cell r="BW158">
            <v>0</v>
          </cell>
          <cell r="BX158">
            <v>455140.98220467515</v>
          </cell>
          <cell r="BY158">
            <v>1868.8</v>
          </cell>
          <cell r="BZ158">
            <v>453272.18220467516</v>
          </cell>
        </row>
        <row r="159">
          <cell r="C159">
            <v>9253505</v>
          </cell>
          <cell r="D159" t="str">
            <v>The Lincoln Bishop King Church of England Primary School</v>
          </cell>
          <cell r="E159">
            <v>367</v>
          </cell>
          <cell r="F159">
            <v>367</v>
          </cell>
          <cell r="G159">
            <v>0</v>
          </cell>
          <cell r="H159">
            <v>1180639</v>
          </cell>
          <cell r="I159">
            <v>0</v>
          </cell>
          <cell r="J159">
            <v>0</v>
          </cell>
          <cell r="K159">
            <v>47470.00000000008</v>
          </cell>
          <cell r="L159">
            <v>0</v>
          </cell>
          <cell r="M159">
            <v>64309.999999999927</v>
          </cell>
          <cell r="N159">
            <v>0</v>
          </cell>
          <cell r="O159">
            <v>11000.000000000018</v>
          </cell>
          <cell r="P159">
            <v>11070.000000000002</v>
          </cell>
          <cell r="Q159">
            <v>7140.0000000000027</v>
          </cell>
          <cell r="R159">
            <v>54279.999999999985</v>
          </cell>
          <cell r="S159">
            <v>49490.00000000008</v>
          </cell>
          <cell r="T159">
            <v>640.00000000000114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77675.841269841345</v>
          </cell>
          <cell r="AB159">
            <v>0</v>
          </cell>
          <cell r="AC159">
            <v>0</v>
          </cell>
          <cell r="AD159">
            <v>167680.5776173285</v>
          </cell>
          <cell r="AE159">
            <v>0</v>
          </cell>
          <cell r="AF159">
            <v>11081.500000000013</v>
          </cell>
          <cell r="AG159">
            <v>0</v>
          </cell>
          <cell r="AH159">
            <v>121300</v>
          </cell>
          <cell r="AI159">
            <v>0</v>
          </cell>
          <cell r="AJ159">
            <v>0</v>
          </cell>
          <cell r="AK159">
            <v>0</v>
          </cell>
          <cell r="AL159">
            <v>6963.2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1180639</v>
          </cell>
          <cell r="AV159">
            <v>501837.91888716992</v>
          </cell>
          <cell r="AW159">
            <v>128263.2</v>
          </cell>
          <cell r="AX159">
            <v>286765.15752693149</v>
          </cell>
          <cell r="AY159">
            <v>1810740.11888717</v>
          </cell>
          <cell r="AZ159">
            <v>1803776.91888717</v>
          </cell>
          <cell r="BA159">
            <v>4265</v>
          </cell>
          <cell r="BB159">
            <v>1565255</v>
          </cell>
          <cell r="BC159">
            <v>0</v>
          </cell>
          <cell r="BD159">
            <v>0</v>
          </cell>
          <cell r="BE159">
            <v>1810740.11888717</v>
          </cell>
          <cell r="BF159">
            <v>1810740.11888717</v>
          </cell>
          <cell r="BG159">
            <v>0</v>
          </cell>
          <cell r="BH159">
            <v>1572218.2</v>
          </cell>
          <cell r="BI159">
            <v>1443955</v>
          </cell>
          <cell r="BJ159">
            <v>1682476.91888717</v>
          </cell>
          <cell r="BK159">
            <v>4584.4057735345232</v>
          </cell>
          <cell r="BL159">
            <v>4395.5454444759207</v>
          </cell>
          <cell r="BM159">
            <v>4.2966301098297535E-2</v>
          </cell>
          <cell r="BN159">
            <v>0</v>
          </cell>
          <cell r="BO159">
            <v>0</v>
          </cell>
          <cell r="BP159">
            <v>1810740.11888717</v>
          </cell>
          <cell r="BQ159">
            <v>4914.9234847061853</v>
          </cell>
          <cell r="BR159" t="str">
            <v>Y</v>
          </cell>
          <cell r="BS159">
            <v>4933.8967817089097</v>
          </cell>
          <cell r="BT159">
            <v>3.6773118931161086E-2</v>
          </cell>
          <cell r="BU159">
            <v>-13331.00736805286</v>
          </cell>
          <cell r="BV159">
            <v>1797409.1115191171</v>
          </cell>
          <cell r="BW159">
            <v>0</v>
          </cell>
          <cell r="BX159">
            <v>1797409.1115191171</v>
          </cell>
          <cell r="BY159">
            <v>6963.2</v>
          </cell>
          <cell r="BZ159">
            <v>1790445.9115191172</v>
          </cell>
        </row>
        <row r="160">
          <cell r="C160">
            <v>9253507</v>
          </cell>
          <cell r="D160" t="str">
            <v>The Meadows Primary School</v>
          </cell>
          <cell r="E160">
            <v>381</v>
          </cell>
          <cell r="F160">
            <v>381</v>
          </cell>
          <cell r="G160">
            <v>0</v>
          </cell>
          <cell r="H160">
            <v>1225677</v>
          </cell>
          <cell r="I160">
            <v>0</v>
          </cell>
          <cell r="J160">
            <v>0</v>
          </cell>
          <cell r="K160">
            <v>41360.000000000022</v>
          </cell>
          <cell r="L160">
            <v>0</v>
          </cell>
          <cell r="M160">
            <v>54869.999999999913</v>
          </cell>
          <cell r="N160">
            <v>0</v>
          </cell>
          <cell r="O160">
            <v>0</v>
          </cell>
          <cell r="P160">
            <v>540.00000000000023</v>
          </cell>
          <cell r="Q160">
            <v>9240.0000000000036</v>
          </cell>
          <cell r="R160">
            <v>24840.000000000015</v>
          </cell>
          <cell r="S160">
            <v>980.00000000000045</v>
          </cell>
          <cell r="T160">
            <v>2560.0000000000009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7331.0061919504715</v>
          </cell>
          <cell r="AB160">
            <v>0</v>
          </cell>
          <cell r="AC160">
            <v>0</v>
          </cell>
          <cell r="AD160">
            <v>89516.138613861389</v>
          </cell>
          <cell r="AE160">
            <v>0</v>
          </cell>
          <cell r="AF160">
            <v>0</v>
          </cell>
          <cell r="AG160">
            <v>0</v>
          </cell>
          <cell r="AH160">
            <v>121300</v>
          </cell>
          <cell r="AI160">
            <v>0</v>
          </cell>
          <cell r="AJ160">
            <v>0</v>
          </cell>
          <cell r="AK160">
            <v>0</v>
          </cell>
          <cell r="AL160">
            <v>41728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1225677</v>
          </cell>
          <cell r="AV160">
            <v>231237.14480581181</v>
          </cell>
          <cell r="AW160">
            <v>163028</v>
          </cell>
          <cell r="AX160">
            <v>173261.57552118812</v>
          </cell>
          <cell r="AY160">
            <v>1619942.1448058118</v>
          </cell>
          <cell r="AZ160">
            <v>1578214.1448058118</v>
          </cell>
          <cell r="BA160">
            <v>4265</v>
          </cell>
          <cell r="BB160">
            <v>1624965</v>
          </cell>
          <cell r="BC160">
            <v>46750.855194188189</v>
          </cell>
          <cell r="BD160">
            <v>0</v>
          </cell>
          <cell r="BE160">
            <v>1666693</v>
          </cell>
          <cell r="BF160">
            <v>1666693</v>
          </cell>
          <cell r="BG160">
            <v>0</v>
          </cell>
          <cell r="BH160">
            <v>1666693</v>
          </cell>
          <cell r="BI160">
            <v>1503665</v>
          </cell>
          <cell r="BJ160">
            <v>1503665</v>
          </cell>
          <cell r="BK160">
            <v>3946.6272965879266</v>
          </cell>
          <cell r="BL160">
            <v>3864.1145833333335</v>
          </cell>
          <cell r="BM160">
            <v>2.1353588635928719E-2</v>
          </cell>
          <cell r="BN160">
            <v>0</v>
          </cell>
          <cell r="BO160">
            <v>0</v>
          </cell>
          <cell r="BP160">
            <v>1666693</v>
          </cell>
          <cell r="BQ160">
            <v>4265</v>
          </cell>
          <cell r="BR160" t="str">
            <v>Y</v>
          </cell>
          <cell r="BS160">
            <v>4374.5223097112857</v>
          </cell>
          <cell r="BT160">
            <v>2.0019192377884076E-2</v>
          </cell>
          <cell r="BU160">
            <v>-13839.547158659781</v>
          </cell>
          <cell r="BV160">
            <v>1652853.4528413403</v>
          </cell>
          <cell r="BW160">
            <v>0</v>
          </cell>
          <cell r="BX160">
            <v>1652853.4528413403</v>
          </cell>
          <cell r="BY160">
            <v>41728</v>
          </cell>
          <cell r="BZ160">
            <v>1611125.4528413403</v>
          </cell>
        </row>
        <row r="161">
          <cell r="C161">
            <v>9255207</v>
          </cell>
          <cell r="D161" t="str">
            <v>Cranwell Primary School (Foundation)</v>
          </cell>
          <cell r="E161">
            <v>332</v>
          </cell>
          <cell r="F161">
            <v>332</v>
          </cell>
          <cell r="G161">
            <v>0</v>
          </cell>
          <cell r="H161">
            <v>1068044</v>
          </cell>
          <cell r="I161">
            <v>0</v>
          </cell>
          <cell r="J161">
            <v>0</v>
          </cell>
          <cell r="K161">
            <v>10340.000000000007</v>
          </cell>
          <cell r="L161">
            <v>0</v>
          </cell>
          <cell r="M161">
            <v>14159.999999999995</v>
          </cell>
          <cell r="N161">
            <v>0</v>
          </cell>
          <cell r="O161">
            <v>3959.9999999999986</v>
          </cell>
          <cell r="P161">
            <v>269.99999999999966</v>
          </cell>
          <cell r="Q161">
            <v>2940.0000000000009</v>
          </cell>
          <cell r="R161">
            <v>920.00000000000023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2484.5033112582819</v>
          </cell>
          <cell r="AB161">
            <v>0</v>
          </cell>
          <cell r="AC161">
            <v>0</v>
          </cell>
          <cell r="AD161">
            <v>91331.086142322092</v>
          </cell>
          <cell r="AE161">
            <v>0</v>
          </cell>
          <cell r="AF161">
            <v>17648.999999999913</v>
          </cell>
          <cell r="AG161">
            <v>0</v>
          </cell>
          <cell r="AH161">
            <v>121300</v>
          </cell>
          <cell r="AI161">
            <v>0</v>
          </cell>
          <cell r="AJ161">
            <v>0</v>
          </cell>
          <cell r="AK161">
            <v>0</v>
          </cell>
          <cell r="AL161">
            <v>5785.6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1068044</v>
          </cell>
          <cell r="AV161">
            <v>144054.58945358029</v>
          </cell>
          <cell r="AW161">
            <v>127085.6</v>
          </cell>
          <cell r="AX161">
            <v>137507.21648449439</v>
          </cell>
          <cell r="AY161">
            <v>1339184.1894535804</v>
          </cell>
          <cell r="AZ161">
            <v>1333398.5894535803</v>
          </cell>
          <cell r="BA161">
            <v>4265</v>
          </cell>
          <cell r="BB161">
            <v>1415980</v>
          </cell>
          <cell r="BC161">
            <v>82581.410546419676</v>
          </cell>
          <cell r="BD161">
            <v>0</v>
          </cell>
          <cell r="BE161">
            <v>1421765.6</v>
          </cell>
          <cell r="BF161">
            <v>1421765.6</v>
          </cell>
          <cell r="BG161">
            <v>0</v>
          </cell>
          <cell r="BH161">
            <v>1421765.6</v>
          </cell>
          <cell r="BI161">
            <v>1294680</v>
          </cell>
          <cell r="BJ161">
            <v>1294680</v>
          </cell>
          <cell r="BK161">
            <v>3899.6385542168673</v>
          </cell>
          <cell r="BL161">
            <v>3834.4159544159543</v>
          </cell>
          <cell r="BM161">
            <v>1.700978729910577E-2</v>
          </cell>
          <cell r="BN161">
            <v>0</v>
          </cell>
          <cell r="BO161">
            <v>0</v>
          </cell>
          <cell r="BP161">
            <v>1421765.6</v>
          </cell>
          <cell r="BQ161">
            <v>4265</v>
          </cell>
          <cell r="BR161" t="str">
            <v>Y</v>
          </cell>
          <cell r="BS161">
            <v>4282.4265060240969</v>
          </cell>
          <cell r="BT161">
            <v>2.0479842580477081E-2</v>
          </cell>
          <cell r="BU161">
            <v>-12059.657891535559</v>
          </cell>
          <cell r="BV161">
            <v>1409705.9421084644</v>
          </cell>
          <cell r="BW161">
            <v>0</v>
          </cell>
          <cell r="BX161">
            <v>1409705.9421084644</v>
          </cell>
          <cell r="BY161">
            <v>5785.6</v>
          </cell>
          <cell r="BZ161">
            <v>1403920.3421084643</v>
          </cell>
        </row>
        <row r="162">
          <cell r="C162">
            <v>9255215</v>
          </cell>
          <cell r="D162" t="str">
            <v>The Old Leake Primary and Nursery School</v>
          </cell>
          <cell r="E162">
            <v>174</v>
          </cell>
          <cell r="F162">
            <v>174</v>
          </cell>
          <cell r="G162">
            <v>0</v>
          </cell>
          <cell r="H162">
            <v>559758</v>
          </cell>
          <cell r="I162">
            <v>0</v>
          </cell>
          <cell r="J162">
            <v>0</v>
          </cell>
          <cell r="K162">
            <v>28200.000000000036</v>
          </cell>
          <cell r="L162">
            <v>0</v>
          </cell>
          <cell r="M162">
            <v>38939.999999999985</v>
          </cell>
          <cell r="N162">
            <v>0</v>
          </cell>
          <cell r="O162">
            <v>35640.000000000015</v>
          </cell>
          <cell r="P162">
            <v>1620.000000000002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8088.7974683544271</v>
          </cell>
          <cell r="AB162">
            <v>0</v>
          </cell>
          <cell r="AC162">
            <v>0</v>
          </cell>
          <cell r="AD162">
            <v>82222.909090909074</v>
          </cell>
          <cell r="AE162">
            <v>0</v>
          </cell>
          <cell r="AF162">
            <v>4217.9999999999945</v>
          </cell>
          <cell r="AG162">
            <v>0</v>
          </cell>
          <cell r="AH162">
            <v>121300</v>
          </cell>
          <cell r="AI162">
            <v>0</v>
          </cell>
          <cell r="AJ162">
            <v>0</v>
          </cell>
          <cell r="AK162">
            <v>0</v>
          </cell>
          <cell r="AL162">
            <v>19835.25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559758</v>
          </cell>
          <cell r="AV162">
            <v>198929.70655926355</v>
          </cell>
          <cell r="AW162">
            <v>141135.25</v>
          </cell>
          <cell r="AX162">
            <v>129716.68659636362</v>
          </cell>
          <cell r="AY162">
            <v>899822.95655926352</v>
          </cell>
          <cell r="AZ162">
            <v>879987.70655926352</v>
          </cell>
          <cell r="BA162">
            <v>4265</v>
          </cell>
          <cell r="BB162">
            <v>742110</v>
          </cell>
          <cell r="BC162">
            <v>0</v>
          </cell>
          <cell r="BD162">
            <v>0</v>
          </cell>
          <cell r="BE162">
            <v>899822.95655926352</v>
          </cell>
          <cell r="BF162">
            <v>899822.95655926352</v>
          </cell>
          <cell r="BG162">
            <v>0</v>
          </cell>
          <cell r="BH162">
            <v>761945.25</v>
          </cell>
          <cell r="BI162">
            <v>620810</v>
          </cell>
          <cell r="BJ162">
            <v>758687.70655926352</v>
          </cell>
          <cell r="BK162">
            <v>4360.2741756279511</v>
          </cell>
          <cell r="BL162">
            <v>4032.2374434523808</v>
          </cell>
          <cell r="BM162">
            <v>8.1353525623408446E-2</v>
          </cell>
          <cell r="BN162">
            <v>0</v>
          </cell>
          <cell r="BO162">
            <v>0</v>
          </cell>
          <cell r="BP162">
            <v>899822.95655926352</v>
          </cell>
          <cell r="BQ162">
            <v>5057.4006124095604</v>
          </cell>
          <cell r="BR162" t="str">
            <v>Y</v>
          </cell>
          <cell r="BS162">
            <v>5171.3963020647325</v>
          </cell>
          <cell r="BT162">
            <v>6.1380939761667808E-2</v>
          </cell>
          <cell r="BU162">
            <v>-6320.4231118288772</v>
          </cell>
          <cell r="BV162">
            <v>893502.53344743466</v>
          </cell>
          <cell r="BW162">
            <v>0</v>
          </cell>
          <cell r="BX162">
            <v>893502.53344743466</v>
          </cell>
          <cell r="BY162">
            <v>19835.25</v>
          </cell>
          <cell r="BZ162">
            <v>873667.28344743466</v>
          </cell>
        </row>
        <row r="163">
          <cell r="C163">
            <v>9255216</v>
          </cell>
          <cell r="D163" t="str">
            <v>The Butterwick Pinchbeck's Endowed CofE Primary School</v>
          </cell>
          <cell r="E163">
            <v>275</v>
          </cell>
          <cell r="F163">
            <v>275</v>
          </cell>
          <cell r="G163">
            <v>0</v>
          </cell>
          <cell r="H163">
            <v>884675</v>
          </cell>
          <cell r="I163">
            <v>0</v>
          </cell>
          <cell r="J163">
            <v>0</v>
          </cell>
          <cell r="K163">
            <v>26789.999999999964</v>
          </cell>
          <cell r="L163">
            <v>0</v>
          </cell>
          <cell r="M163">
            <v>35990.000000000029</v>
          </cell>
          <cell r="N163">
            <v>0</v>
          </cell>
          <cell r="O163">
            <v>28379.999999999993</v>
          </cell>
          <cell r="P163">
            <v>4860.0000000000036</v>
          </cell>
          <cell r="Q163">
            <v>0</v>
          </cell>
          <cell r="R163">
            <v>0</v>
          </cell>
          <cell r="S163">
            <v>0</v>
          </cell>
          <cell r="T163">
            <v>640.00000000000057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3348.599137931029</v>
          </cell>
          <cell r="AB163">
            <v>0</v>
          </cell>
          <cell r="AC163">
            <v>0</v>
          </cell>
          <cell r="AD163">
            <v>65548.828125</v>
          </cell>
          <cell r="AE163">
            <v>0</v>
          </cell>
          <cell r="AF163">
            <v>0</v>
          </cell>
          <cell r="AG163">
            <v>0</v>
          </cell>
          <cell r="AH163">
            <v>121300</v>
          </cell>
          <cell r="AI163">
            <v>0</v>
          </cell>
          <cell r="AJ163">
            <v>0</v>
          </cell>
          <cell r="AK163">
            <v>0</v>
          </cell>
          <cell r="AL163">
            <v>6604.8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884675</v>
          </cell>
          <cell r="AV163">
            <v>165557.42726293101</v>
          </cell>
          <cell r="AW163">
            <v>127904.8</v>
          </cell>
          <cell r="AX163">
            <v>131598.36917968752</v>
          </cell>
          <cell r="AY163">
            <v>1178137.2272629312</v>
          </cell>
          <cell r="AZ163">
            <v>1171532.4272629311</v>
          </cell>
          <cell r="BA163">
            <v>4265</v>
          </cell>
          <cell r="BB163">
            <v>1172875</v>
          </cell>
          <cell r="BC163">
            <v>1342.5727370688692</v>
          </cell>
          <cell r="BD163">
            <v>0</v>
          </cell>
          <cell r="BE163">
            <v>1179479.8</v>
          </cell>
          <cell r="BF163">
            <v>1179479.8</v>
          </cell>
          <cell r="BG163">
            <v>0</v>
          </cell>
          <cell r="BH163">
            <v>1179479.8</v>
          </cell>
          <cell r="BI163">
            <v>1051575</v>
          </cell>
          <cell r="BJ163">
            <v>1051575</v>
          </cell>
          <cell r="BK163">
            <v>3823.909090909091</v>
          </cell>
          <cell r="BL163">
            <v>3727.3880597014927</v>
          </cell>
          <cell r="BM163">
            <v>2.5895085153899475E-2</v>
          </cell>
          <cell r="BN163">
            <v>0</v>
          </cell>
          <cell r="BO163">
            <v>0</v>
          </cell>
          <cell r="BP163">
            <v>1179479.8</v>
          </cell>
          <cell r="BQ163">
            <v>4265</v>
          </cell>
          <cell r="BR163" t="str">
            <v>Y</v>
          </cell>
          <cell r="BS163">
            <v>4289.0174545454547</v>
          </cell>
          <cell r="BT163">
            <v>2.0066541389002213E-2</v>
          </cell>
          <cell r="BU163">
            <v>-9989.1744583502368</v>
          </cell>
          <cell r="BV163">
            <v>1169490.6255416498</v>
          </cell>
          <cell r="BW163">
            <v>0</v>
          </cell>
          <cell r="BX163">
            <v>1169490.6255416498</v>
          </cell>
          <cell r="BY163">
            <v>6604.8</v>
          </cell>
          <cell r="BZ163">
            <v>1162885.8255416497</v>
          </cell>
        </row>
        <row r="164">
          <cell r="C164">
            <v>9255217</v>
          </cell>
          <cell r="D164" t="str">
            <v>Grimoldby Primary School</v>
          </cell>
          <cell r="E164">
            <v>213</v>
          </cell>
          <cell r="F164">
            <v>213</v>
          </cell>
          <cell r="G164">
            <v>0</v>
          </cell>
          <cell r="H164">
            <v>685221</v>
          </cell>
          <cell r="I164">
            <v>0</v>
          </cell>
          <cell r="J164">
            <v>0</v>
          </cell>
          <cell r="K164">
            <v>16919.999999999975</v>
          </cell>
          <cell r="L164">
            <v>0</v>
          </cell>
          <cell r="M164">
            <v>23600.000000000004</v>
          </cell>
          <cell r="N164">
            <v>0</v>
          </cell>
          <cell r="O164">
            <v>880.00000000000023</v>
          </cell>
          <cell r="P164">
            <v>2969.9999999999995</v>
          </cell>
          <cell r="Q164">
            <v>419.99999999999972</v>
          </cell>
          <cell r="R164">
            <v>2759.9999999999959</v>
          </cell>
          <cell r="S164">
            <v>489.99999999999966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67653.405405405414</v>
          </cell>
          <cell r="AE164">
            <v>0</v>
          </cell>
          <cell r="AF164">
            <v>5753.5</v>
          </cell>
          <cell r="AG164">
            <v>0</v>
          </cell>
          <cell r="AH164">
            <v>121300</v>
          </cell>
          <cell r="AI164">
            <v>0</v>
          </cell>
          <cell r="AJ164">
            <v>0</v>
          </cell>
          <cell r="AK164">
            <v>0</v>
          </cell>
          <cell r="AL164">
            <v>4403.2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685221</v>
          </cell>
          <cell r="AV164">
            <v>121446.90540540538</v>
          </cell>
          <cell r="AW164">
            <v>125703.2</v>
          </cell>
          <cell r="AX164">
            <v>103602.79150918919</v>
          </cell>
          <cell r="AY164">
            <v>932371.1054054054</v>
          </cell>
          <cell r="AZ164">
            <v>927967.90540540544</v>
          </cell>
          <cell r="BA164">
            <v>4265</v>
          </cell>
          <cell r="BB164">
            <v>908445</v>
          </cell>
          <cell r="BC164">
            <v>0</v>
          </cell>
          <cell r="BD164">
            <v>0</v>
          </cell>
          <cell r="BE164">
            <v>932371.1054054054</v>
          </cell>
          <cell r="BF164">
            <v>932371.1054054054</v>
          </cell>
          <cell r="BG164">
            <v>0</v>
          </cell>
          <cell r="BH164">
            <v>912848.2</v>
          </cell>
          <cell r="BI164">
            <v>787145</v>
          </cell>
          <cell r="BJ164">
            <v>806667.90540540544</v>
          </cell>
          <cell r="BK164">
            <v>3787.1732648141101</v>
          </cell>
          <cell r="BL164">
            <v>3637.6436358208957</v>
          </cell>
          <cell r="BM164">
            <v>4.1106178604400453E-2</v>
          </cell>
          <cell r="BN164">
            <v>0</v>
          </cell>
          <cell r="BO164">
            <v>0</v>
          </cell>
          <cell r="BP164">
            <v>932371.1054054054</v>
          </cell>
          <cell r="BQ164">
            <v>4356.6568328892272</v>
          </cell>
          <cell r="BR164" t="str">
            <v>Y</v>
          </cell>
          <cell r="BS164">
            <v>4377.3291333587104</v>
          </cell>
          <cell r="BT164">
            <v>2.6811064119889094E-2</v>
          </cell>
          <cell r="BU164">
            <v>-7737.0696713767284</v>
          </cell>
          <cell r="BV164">
            <v>924634.03573402867</v>
          </cell>
          <cell r="BW164">
            <v>0</v>
          </cell>
          <cell r="BX164">
            <v>924634.03573402867</v>
          </cell>
          <cell r="BY164">
            <v>4403.2</v>
          </cell>
          <cell r="BZ164">
            <v>920230.83573402872</v>
          </cell>
        </row>
        <row r="165">
          <cell r="C165">
            <v>9255218</v>
          </cell>
          <cell r="D165" t="str">
            <v>Wrangle Primary School</v>
          </cell>
          <cell r="E165">
            <v>55</v>
          </cell>
          <cell r="F165">
            <v>55</v>
          </cell>
          <cell r="G165">
            <v>0</v>
          </cell>
          <cell r="H165">
            <v>176935</v>
          </cell>
          <cell r="I165">
            <v>0</v>
          </cell>
          <cell r="J165">
            <v>0</v>
          </cell>
          <cell r="K165">
            <v>11750.000000000011</v>
          </cell>
          <cell r="L165">
            <v>0</v>
          </cell>
          <cell r="M165">
            <v>14750.000000000015</v>
          </cell>
          <cell r="N165">
            <v>0</v>
          </cell>
          <cell r="O165">
            <v>10340.000000000005</v>
          </cell>
          <cell r="P165">
            <v>1079.9999999999995</v>
          </cell>
          <cell r="Q165">
            <v>0</v>
          </cell>
          <cell r="R165">
            <v>1379.9999999999991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18789.534883720931</v>
          </cell>
          <cell r="AE165">
            <v>0</v>
          </cell>
          <cell r="AF165">
            <v>8972.4999999999818</v>
          </cell>
          <cell r="AG165">
            <v>0</v>
          </cell>
          <cell r="AH165">
            <v>121300</v>
          </cell>
          <cell r="AI165">
            <v>41524.999999999985</v>
          </cell>
          <cell r="AJ165">
            <v>0</v>
          </cell>
          <cell r="AK165">
            <v>0</v>
          </cell>
          <cell r="AL165">
            <v>1996.8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176935</v>
          </cell>
          <cell r="AV165">
            <v>67062.034883720946</v>
          </cell>
          <cell r="AW165">
            <v>164821.79999999999</v>
          </cell>
          <cell r="AX165">
            <v>44725.07443255814</v>
          </cell>
          <cell r="AY165">
            <v>408818.83488372096</v>
          </cell>
          <cell r="AZ165">
            <v>406822.03488372097</v>
          </cell>
          <cell r="BA165">
            <v>4265</v>
          </cell>
          <cell r="BB165">
            <v>234575</v>
          </cell>
          <cell r="BC165">
            <v>0</v>
          </cell>
          <cell r="BD165">
            <v>0</v>
          </cell>
          <cell r="BE165">
            <v>408818.83488372096</v>
          </cell>
          <cell r="BF165">
            <v>408818.83488372085</v>
          </cell>
          <cell r="BG165">
            <v>0</v>
          </cell>
          <cell r="BH165">
            <v>236571.8</v>
          </cell>
          <cell r="BI165">
            <v>71749.999999999985</v>
          </cell>
          <cell r="BJ165">
            <v>243997.03488372097</v>
          </cell>
          <cell r="BK165">
            <v>4436.3097251585632</v>
          </cell>
          <cell r="BL165">
            <v>3469.4761910714287</v>
          </cell>
          <cell r="BM165">
            <v>0.2786684446993023</v>
          </cell>
          <cell r="BN165">
            <v>0</v>
          </cell>
          <cell r="BO165">
            <v>0</v>
          </cell>
          <cell r="BP165">
            <v>408818.83488372096</v>
          </cell>
          <cell r="BQ165">
            <v>7396.7642706131082</v>
          </cell>
          <cell r="BR165" t="str">
            <v>Y</v>
          </cell>
          <cell r="BS165">
            <v>7433.0697251585634</v>
          </cell>
          <cell r="BT165">
            <v>0.15911293315420716</v>
          </cell>
          <cell r="BU165">
            <v>-1997.8348916700472</v>
          </cell>
          <cell r="BV165">
            <v>406820.99999205093</v>
          </cell>
          <cell r="BW165">
            <v>0</v>
          </cell>
          <cell r="BX165">
            <v>406820.99999205093</v>
          </cell>
          <cell r="BY165">
            <v>1996.8</v>
          </cell>
          <cell r="BZ165">
            <v>404824.19999205094</v>
          </cell>
        </row>
        <row r="166">
          <cell r="C166">
            <v>9255219</v>
          </cell>
          <cell r="D166" t="str">
            <v>The Lancaster School</v>
          </cell>
          <cell r="E166">
            <v>110</v>
          </cell>
          <cell r="F166">
            <v>110</v>
          </cell>
          <cell r="G166">
            <v>0</v>
          </cell>
          <cell r="H166">
            <v>353870</v>
          </cell>
          <cell r="I166">
            <v>0</v>
          </cell>
          <cell r="J166">
            <v>0</v>
          </cell>
          <cell r="K166">
            <v>26319.999999999996</v>
          </cell>
          <cell r="L166">
            <v>0</v>
          </cell>
          <cell r="M166">
            <v>34809.999999999978</v>
          </cell>
          <cell r="N166">
            <v>0</v>
          </cell>
          <cell r="O166">
            <v>2420</v>
          </cell>
          <cell r="P166">
            <v>0</v>
          </cell>
          <cell r="Q166">
            <v>1680.0000000000016</v>
          </cell>
          <cell r="R166">
            <v>11039.999999999993</v>
          </cell>
          <cell r="S166">
            <v>490</v>
          </cell>
          <cell r="T166">
            <v>18560.000000000025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5959.58904109589</v>
          </cell>
          <cell r="AB166">
            <v>0</v>
          </cell>
          <cell r="AC166">
            <v>0</v>
          </cell>
          <cell r="AD166">
            <v>37082.183908045976</v>
          </cell>
          <cell r="AE166">
            <v>0</v>
          </cell>
          <cell r="AF166">
            <v>0</v>
          </cell>
          <cell r="AG166">
            <v>0</v>
          </cell>
          <cell r="AH166">
            <v>121300</v>
          </cell>
          <cell r="AI166">
            <v>0</v>
          </cell>
          <cell r="AJ166">
            <v>0</v>
          </cell>
          <cell r="AK166">
            <v>0</v>
          </cell>
          <cell r="AL166">
            <v>3328.8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353870</v>
          </cell>
          <cell r="AV166">
            <v>138361.77294914186</v>
          </cell>
          <cell r="AW166">
            <v>124628.8</v>
          </cell>
          <cell r="AX166">
            <v>84770.841400000005</v>
          </cell>
          <cell r="AY166">
            <v>616860.57294914185</v>
          </cell>
          <cell r="AZ166">
            <v>613531.7729491418</v>
          </cell>
          <cell r="BA166">
            <v>4265</v>
          </cell>
          <cell r="BB166">
            <v>469150</v>
          </cell>
          <cell r="BC166">
            <v>0</v>
          </cell>
          <cell r="BD166">
            <v>0</v>
          </cell>
          <cell r="BE166">
            <v>616860.57294914185</v>
          </cell>
          <cell r="BF166">
            <v>616860.57294914185</v>
          </cell>
          <cell r="BG166">
            <v>0</v>
          </cell>
          <cell r="BH166">
            <v>472478.8</v>
          </cell>
          <cell r="BI166">
            <v>347850</v>
          </cell>
          <cell r="BJ166">
            <v>492231.77294914186</v>
          </cell>
          <cell r="BK166">
            <v>4474.8342995376534</v>
          </cell>
          <cell r="BL166">
            <v>4311.8564614678899</v>
          </cell>
          <cell r="BM166">
            <v>3.7797602848375147E-2</v>
          </cell>
          <cell r="BN166">
            <v>0</v>
          </cell>
          <cell r="BO166">
            <v>0</v>
          </cell>
          <cell r="BP166">
            <v>616860.57294914185</v>
          </cell>
          <cell r="BQ166">
            <v>5577.5615722649254</v>
          </cell>
          <cell r="BR166" t="str">
            <v>Y</v>
          </cell>
          <cell r="BS166">
            <v>5607.8233904467443</v>
          </cell>
          <cell r="BT166">
            <v>2.7970069914976525E-2</v>
          </cell>
          <cell r="BU166">
            <v>-3995.6697833400945</v>
          </cell>
          <cell r="BV166">
            <v>612864.90316580178</v>
          </cell>
          <cell r="BW166">
            <v>0</v>
          </cell>
          <cell r="BX166">
            <v>612864.90316580178</v>
          </cell>
          <cell r="BY166">
            <v>3328.8</v>
          </cell>
          <cell r="BZ166">
            <v>609536.10316580173</v>
          </cell>
        </row>
        <row r="167">
          <cell r="C167">
            <v>9255222</v>
          </cell>
          <cell r="D167" t="str">
            <v>Barkston and Syston CofE Primary School</v>
          </cell>
          <cell r="E167">
            <v>104</v>
          </cell>
          <cell r="F167">
            <v>104</v>
          </cell>
          <cell r="G167">
            <v>0</v>
          </cell>
          <cell r="H167">
            <v>334568</v>
          </cell>
          <cell r="I167">
            <v>0</v>
          </cell>
          <cell r="J167">
            <v>0</v>
          </cell>
          <cell r="K167">
            <v>4700.0000000000027</v>
          </cell>
          <cell r="L167">
            <v>0</v>
          </cell>
          <cell r="M167">
            <v>7079.9999999999773</v>
          </cell>
          <cell r="N167">
            <v>0</v>
          </cell>
          <cell r="O167">
            <v>1320.0000000000002</v>
          </cell>
          <cell r="P167">
            <v>809.99999999999864</v>
          </cell>
          <cell r="Q167">
            <v>0</v>
          </cell>
          <cell r="R167">
            <v>0</v>
          </cell>
          <cell r="S167">
            <v>490.00000000000023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17883.478260869568</v>
          </cell>
          <cell r="AE167">
            <v>0</v>
          </cell>
          <cell r="AF167">
            <v>0</v>
          </cell>
          <cell r="AG167">
            <v>0</v>
          </cell>
          <cell r="AH167">
            <v>121300</v>
          </cell>
          <cell r="AI167">
            <v>33631.508678237638</v>
          </cell>
          <cell r="AJ167">
            <v>0</v>
          </cell>
          <cell r="AK167">
            <v>0</v>
          </cell>
          <cell r="AL167">
            <v>3430.4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334568</v>
          </cell>
          <cell r="AV167">
            <v>32283.478260869546</v>
          </cell>
          <cell r="AW167">
            <v>158361.90867823764</v>
          </cell>
          <cell r="AX167">
            <v>43595.448890434775</v>
          </cell>
          <cell r="AY167">
            <v>525213.38693910721</v>
          </cell>
          <cell r="AZ167">
            <v>521782.98693910718</v>
          </cell>
          <cell r="BA167">
            <v>4265</v>
          </cell>
          <cell r="BB167">
            <v>443560</v>
          </cell>
          <cell r="BC167">
            <v>0</v>
          </cell>
          <cell r="BD167">
            <v>0</v>
          </cell>
          <cell r="BE167">
            <v>525213.38693910721</v>
          </cell>
          <cell r="BF167">
            <v>525213.38693910721</v>
          </cell>
          <cell r="BG167">
            <v>0</v>
          </cell>
          <cell r="BH167">
            <v>446990.4</v>
          </cell>
          <cell r="BI167">
            <v>288628.49132176233</v>
          </cell>
          <cell r="BJ167">
            <v>366851.47826086951</v>
          </cell>
          <cell r="BK167">
            <v>3527.4180602006682</v>
          </cell>
          <cell r="BL167">
            <v>3365.0099602072601</v>
          </cell>
          <cell r="BM167">
            <v>4.8263779874043802E-2</v>
          </cell>
          <cell r="BN167">
            <v>0</v>
          </cell>
          <cell r="BO167">
            <v>0</v>
          </cell>
          <cell r="BP167">
            <v>525213.38693910721</v>
          </cell>
          <cell r="BQ167">
            <v>5017.1441051837228</v>
          </cell>
          <cell r="BR167" t="str">
            <v>Y</v>
          </cell>
          <cell r="BS167">
            <v>5050.1287205683384</v>
          </cell>
          <cell r="BT167">
            <v>3.6302517962977676E-2</v>
          </cell>
          <cell r="BU167">
            <v>-3777.7241587942713</v>
          </cell>
          <cell r="BV167">
            <v>521435.66278031294</v>
          </cell>
          <cell r="BW167">
            <v>0</v>
          </cell>
          <cell r="BX167">
            <v>521435.66278031294</v>
          </cell>
          <cell r="BY167">
            <v>3430.4</v>
          </cell>
          <cell r="BZ167">
            <v>518005.26278031291</v>
          </cell>
        </row>
        <row r="168">
          <cell r="C168">
            <v>9255225</v>
          </cell>
          <cell r="D168" t="str">
            <v>North Somercotes CofE Primary School</v>
          </cell>
          <cell r="E168">
            <v>190</v>
          </cell>
          <cell r="F168">
            <v>190</v>
          </cell>
          <cell r="G168">
            <v>0</v>
          </cell>
          <cell r="H168">
            <v>611230</v>
          </cell>
          <cell r="I168">
            <v>0</v>
          </cell>
          <cell r="J168">
            <v>0</v>
          </cell>
          <cell r="K168">
            <v>30550.000000000025</v>
          </cell>
          <cell r="L168">
            <v>0</v>
          </cell>
          <cell r="M168">
            <v>41300</v>
          </cell>
          <cell r="N168">
            <v>0</v>
          </cell>
          <cell r="O168">
            <v>1099.9999999999993</v>
          </cell>
          <cell r="P168">
            <v>1620.0000000000027</v>
          </cell>
          <cell r="Q168">
            <v>0</v>
          </cell>
          <cell r="R168">
            <v>1379.9999999999975</v>
          </cell>
          <cell r="S168">
            <v>0</v>
          </cell>
          <cell r="T168">
            <v>639.99999999999977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54755.704697986585</v>
          </cell>
          <cell r="AE168">
            <v>0</v>
          </cell>
          <cell r="AF168">
            <v>2405.0000000000018</v>
          </cell>
          <cell r="AG168">
            <v>0</v>
          </cell>
          <cell r="AH168">
            <v>121300</v>
          </cell>
          <cell r="AI168">
            <v>0</v>
          </cell>
          <cell r="AJ168">
            <v>0</v>
          </cell>
          <cell r="AK168">
            <v>0</v>
          </cell>
          <cell r="AL168">
            <v>5171.2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611230</v>
          </cell>
          <cell r="AV168">
            <v>133750.7046979866</v>
          </cell>
          <cell r="AW168">
            <v>126471.2</v>
          </cell>
          <cell r="AX168">
            <v>93771.564700671137</v>
          </cell>
          <cell r="AY168">
            <v>871451.90469798655</v>
          </cell>
          <cell r="AZ168">
            <v>866280.7046979866</v>
          </cell>
          <cell r="BA168">
            <v>4265</v>
          </cell>
          <cell r="BB168">
            <v>810350</v>
          </cell>
          <cell r="BC168">
            <v>0</v>
          </cell>
          <cell r="BD168">
            <v>0</v>
          </cell>
          <cell r="BE168">
            <v>871451.90469798655</v>
          </cell>
          <cell r="BF168">
            <v>871451.90469798655</v>
          </cell>
          <cell r="BG168">
            <v>0</v>
          </cell>
          <cell r="BH168">
            <v>815521.2</v>
          </cell>
          <cell r="BI168">
            <v>689050</v>
          </cell>
          <cell r="BJ168">
            <v>744980.7046979866</v>
          </cell>
          <cell r="BK168">
            <v>3920.951077357824</v>
          </cell>
          <cell r="BL168">
            <v>3817.0289807692311</v>
          </cell>
          <cell r="BM168">
            <v>2.7225912381637171E-2</v>
          </cell>
          <cell r="BN168">
            <v>0</v>
          </cell>
          <cell r="BO168">
            <v>0</v>
          </cell>
          <cell r="BP168">
            <v>871451.90469798655</v>
          </cell>
          <cell r="BQ168">
            <v>4559.3721299894032</v>
          </cell>
          <cell r="BR168" t="str">
            <v>Y</v>
          </cell>
          <cell r="BS168">
            <v>4586.5889720946661</v>
          </cell>
          <cell r="BT168">
            <v>1.6547987102803585E-2</v>
          </cell>
          <cell r="BU168">
            <v>-6901.611443951072</v>
          </cell>
          <cell r="BV168">
            <v>864550.29325403553</v>
          </cell>
          <cell r="BW168">
            <v>0</v>
          </cell>
          <cell r="BX168">
            <v>864550.29325403553</v>
          </cell>
          <cell r="BY168">
            <v>5171.2</v>
          </cell>
          <cell r="BZ168">
            <v>859379.09325403557</v>
          </cell>
        </row>
        <row r="169">
          <cell r="C169">
            <v>9255228</v>
          </cell>
          <cell r="D169" t="str">
            <v>William Hildyard Church of England Primary and Nursery School</v>
          </cell>
          <cell r="E169">
            <v>206</v>
          </cell>
          <cell r="F169">
            <v>206</v>
          </cell>
          <cell r="G169">
            <v>0</v>
          </cell>
          <cell r="H169">
            <v>662702</v>
          </cell>
          <cell r="I169">
            <v>0</v>
          </cell>
          <cell r="J169">
            <v>0</v>
          </cell>
          <cell r="K169">
            <v>15040.000000000027</v>
          </cell>
          <cell r="L169">
            <v>0</v>
          </cell>
          <cell r="M169">
            <v>21239.999999999996</v>
          </cell>
          <cell r="N169">
            <v>0</v>
          </cell>
          <cell r="O169">
            <v>9285.0731707317173</v>
          </cell>
          <cell r="P169">
            <v>271.31707317073142</v>
          </cell>
          <cell r="Q169">
            <v>422.04878048780444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2645.2272727272698</v>
          </cell>
          <cell r="AB169">
            <v>0</v>
          </cell>
          <cell r="AC169">
            <v>0</v>
          </cell>
          <cell r="AD169">
            <v>43817.411764705881</v>
          </cell>
          <cell r="AE169">
            <v>0</v>
          </cell>
          <cell r="AF169">
            <v>0</v>
          </cell>
          <cell r="AG169">
            <v>0</v>
          </cell>
          <cell r="AH169">
            <v>121300</v>
          </cell>
          <cell r="AI169">
            <v>0</v>
          </cell>
          <cell r="AJ169">
            <v>0</v>
          </cell>
          <cell r="AK169">
            <v>0</v>
          </cell>
          <cell r="AL169">
            <v>1075.2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662702</v>
          </cell>
          <cell r="AV169">
            <v>92721.078061823428</v>
          </cell>
          <cell r="AW169">
            <v>122375.2</v>
          </cell>
          <cell r="AX169">
            <v>86542.044330100427</v>
          </cell>
          <cell r="AY169">
            <v>877798.27806182334</v>
          </cell>
          <cell r="AZ169">
            <v>876723.07806182338</v>
          </cell>
          <cell r="BA169">
            <v>4265</v>
          </cell>
          <cell r="BB169">
            <v>878590</v>
          </cell>
          <cell r="BC169">
            <v>1866.9219381766161</v>
          </cell>
          <cell r="BD169">
            <v>0</v>
          </cell>
          <cell r="BE169">
            <v>879665.2</v>
          </cell>
          <cell r="BF169">
            <v>879665.20000000007</v>
          </cell>
          <cell r="BG169">
            <v>0</v>
          </cell>
          <cell r="BH169">
            <v>879665.2</v>
          </cell>
          <cell r="BI169">
            <v>757290</v>
          </cell>
          <cell r="BJ169">
            <v>757290</v>
          </cell>
          <cell r="BK169">
            <v>3676.1650485436894</v>
          </cell>
          <cell r="BL169">
            <v>3591.1650485436894</v>
          </cell>
          <cell r="BM169">
            <v>2.3669198951039496E-2</v>
          </cell>
          <cell r="BN169">
            <v>0</v>
          </cell>
          <cell r="BO169">
            <v>0</v>
          </cell>
          <cell r="BP169">
            <v>879665.2</v>
          </cell>
          <cell r="BQ169">
            <v>4265</v>
          </cell>
          <cell r="BR169" t="str">
            <v>Y</v>
          </cell>
          <cell r="BS169">
            <v>4270.2194174757278</v>
          </cell>
          <cell r="BT169">
            <v>2.0309568393254596E-2</v>
          </cell>
          <cell r="BU169">
            <v>-7482.7997760732678</v>
          </cell>
          <cell r="BV169">
            <v>872182.40022392664</v>
          </cell>
          <cell r="BW169">
            <v>0</v>
          </cell>
          <cell r="BX169">
            <v>872182.40022392664</v>
          </cell>
          <cell r="BY169">
            <v>1075.2</v>
          </cell>
          <cell r="BZ169">
            <v>871107.20022392669</v>
          </cell>
        </row>
        <row r="170">
          <cell r="C170">
            <v>9254027</v>
          </cell>
          <cell r="D170" t="str">
            <v>Spalding High School</v>
          </cell>
          <cell r="E170">
            <v>754</v>
          </cell>
          <cell r="F170">
            <v>0</v>
          </cell>
          <cell r="G170">
            <v>754</v>
          </cell>
          <cell r="H170">
            <v>0</v>
          </cell>
          <cell r="I170">
            <v>2072952</v>
          </cell>
          <cell r="J170">
            <v>1518264</v>
          </cell>
          <cell r="K170">
            <v>0</v>
          </cell>
          <cell r="L170">
            <v>19270.000000000004</v>
          </cell>
          <cell r="M170">
            <v>0</v>
          </cell>
          <cell r="N170">
            <v>52764.999999999978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39359.999999999985</v>
          </cell>
          <cell r="V170">
            <v>20400</v>
          </cell>
          <cell r="W170">
            <v>17850.000000000015</v>
          </cell>
          <cell r="X170">
            <v>7149.9999999999882</v>
          </cell>
          <cell r="Y170">
            <v>699.99999999999886</v>
          </cell>
          <cell r="Z170">
            <v>0</v>
          </cell>
          <cell r="AA170">
            <v>0</v>
          </cell>
          <cell r="AB170">
            <v>4590.0000000000036</v>
          </cell>
          <cell r="AC170">
            <v>0</v>
          </cell>
          <cell r="AD170">
            <v>0</v>
          </cell>
          <cell r="AE170">
            <v>20177.175325978034</v>
          </cell>
          <cell r="AF170">
            <v>0</v>
          </cell>
          <cell r="AG170">
            <v>0</v>
          </cell>
          <cell r="AH170">
            <v>121300</v>
          </cell>
          <cell r="AI170">
            <v>0</v>
          </cell>
          <cell r="AJ170">
            <v>0</v>
          </cell>
          <cell r="AK170">
            <v>0</v>
          </cell>
          <cell r="AL170">
            <v>135680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3591216</v>
          </cell>
          <cell r="AV170">
            <v>182262.17532597802</v>
          </cell>
          <cell r="AW170">
            <v>256980</v>
          </cell>
          <cell r="AX170">
            <v>268849.51266937458</v>
          </cell>
          <cell r="AY170">
            <v>4030458.1753259781</v>
          </cell>
          <cell r="AZ170">
            <v>3894778.1753259781</v>
          </cell>
          <cell r="BA170">
            <v>5525</v>
          </cell>
          <cell r="BB170">
            <v>4165850</v>
          </cell>
          <cell r="BC170">
            <v>0</v>
          </cell>
          <cell r="BD170">
            <v>271071.82467402192</v>
          </cell>
          <cell r="BE170">
            <v>4301530</v>
          </cell>
          <cell r="BF170">
            <v>0</v>
          </cell>
          <cell r="BG170">
            <v>4301530</v>
          </cell>
          <cell r="BH170">
            <v>4301530</v>
          </cell>
          <cell r="BI170">
            <v>4044550</v>
          </cell>
          <cell r="BJ170">
            <v>4044550</v>
          </cell>
          <cell r="BK170">
            <v>5364.1246684350135</v>
          </cell>
          <cell r="BL170">
            <v>5253.0507343124164</v>
          </cell>
          <cell r="BM170">
            <v>2.1144652838982314E-2</v>
          </cell>
          <cell r="BN170">
            <v>0</v>
          </cell>
          <cell r="BO170">
            <v>0</v>
          </cell>
          <cell r="BP170">
            <v>4301530</v>
          </cell>
          <cell r="BQ170">
            <v>5525</v>
          </cell>
          <cell r="BR170" t="str">
            <v>Y</v>
          </cell>
          <cell r="BS170">
            <v>5704.946949602122</v>
          </cell>
          <cell r="BT170">
            <v>1.94417210130442E-2</v>
          </cell>
          <cell r="BU170">
            <v>0</v>
          </cell>
          <cell r="BV170">
            <v>4301530</v>
          </cell>
          <cell r="BW170">
            <v>0</v>
          </cell>
          <cell r="BX170">
            <v>4301530</v>
          </cell>
          <cell r="BY170">
            <v>135680</v>
          </cell>
          <cell r="BZ170">
            <v>4165850</v>
          </cell>
        </row>
        <row r="171">
          <cell r="C171">
            <v>9254065</v>
          </cell>
          <cell r="D171" t="str">
            <v>The Queen Elizabeth's High School, Gainsborough</v>
          </cell>
          <cell r="E171">
            <v>932</v>
          </cell>
          <cell r="F171">
            <v>0</v>
          </cell>
          <cell r="G171">
            <v>932</v>
          </cell>
          <cell r="H171">
            <v>0</v>
          </cell>
          <cell r="I171">
            <v>2562840</v>
          </cell>
          <cell r="J171">
            <v>1876104</v>
          </cell>
          <cell r="K171">
            <v>0</v>
          </cell>
          <cell r="L171">
            <v>26790</v>
          </cell>
          <cell r="M171">
            <v>0</v>
          </cell>
          <cell r="N171">
            <v>67469.999999999985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10559.999999999996</v>
          </cell>
          <cell r="V171">
            <v>23375.000000000007</v>
          </cell>
          <cell r="W171">
            <v>2379.9999999999991</v>
          </cell>
          <cell r="X171">
            <v>21449.999999999989</v>
          </cell>
          <cell r="Y171">
            <v>38500.000000000007</v>
          </cell>
          <cell r="Z171">
            <v>36490.000000000022</v>
          </cell>
          <cell r="AA171">
            <v>0</v>
          </cell>
          <cell r="AB171">
            <v>3066.5806451612871</v>
          </cell>
          <cell r="AC171">
            <v>0</v>
          </cell>
          <cell r="AD171">
            <v>0</v>
          </cell>
          <cell r="AE171">
            <v>36486.03842459905</v>
          </cell>
          <cell r="AF171">
            <v>0</v>
          </cell>
          <cell r="AG171">
            <v>0</v>
          </cell>
          <cell r="AH171">
            <v>121300</v>
          </cell>
          <cell r="AI171">
            <v>0</v>
          </cell>
          <cell r="AJ171">
            <v>0</v>
          </cell>
          <cell r="AK171">
            <v>0</v>
          </cell>
          <cell r="AL171">
            <v>176133.45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4438944</v>
          </cell>
          <cell r="AV171">
            <v>266567.61906976037</v>
          </cell>
          <cell r="AW171">
            <v>297433.45</v>
          </cell>
          <cell r="AX171">
            <v>357876.67405361735</v>
          </cell>
          <cell r="AY171">
            <v>5002945.0690697609</v>
          </cell>
          <cell r="AZ171">
            <v>4826811.6190697607</v>
          </cell>
          <cell r="BA171">
            <v>5525</v>
          </cell>
          <cell r="BB171">
            <v>5149300</v>
          </cell>
          <cell r="BC171">
            <v>0</v>
          </cell>
          <cell r="BD171">
            <v>322488.38093023933</v>
          </cell>
          <cell r="BE171">
            <v>5325433.45</v>
          </cell>
          <cell r="BF171">
            <v>0</v>
          </cell>
          <cell r="BG171">
            <v>5325433.45</v>
          </cell>
          <cell r="BH171">
            <v>5325433.45</v>
          </cell>
          <cell r="BI171">
            <v>5028000</v>
          </cell>
          <cell r="BJ171">
            <v>5028000</v>
          </cell>
          <cell r="BK171">
            <v>5394.849785407725</v>
          </cell>
          <cell r="BL171">
            <v>5286.0945802337937</v>
          </cell>
          <cell r="BM171">
            <v>2.0573828849108713E-2</v>
          </cell>
          <cell r="BN171">
            <v>0</v>
          </cell>
          <cell r="BO171">
            <v>0</v>
          </cell>
          <cell r="BP171">
            <v>5325433.45</v>
          </cell>
          <cell r="BQ171">
            <v>5525</v>
          </cell>
          <cell r="BR171" t="str">
            <v>Y</v>
          </cell>
          <cell r="BS171">
            <v>5713.9843884120173</v>
          </cell>
          <cell r="BT171">
            <v>1.9957867163108878E-2</v>
          </cell>
          <cell r="BU171">
            <v>0</v>
          </cell>
          <cell r="BV171">
            <v>5325433.45</v>
          </cell>
          <cell r="BW171">
            <v>0</v>
          </cell>
          <cell r="BX171">
            <v>5325433.45</v>
          </cell>
          <cell r="BY171">
            <v>176133.45</v>
          </cell>
          <cell r="BZ171">
            <v>5149300</v>
          </cell>
        </row>
        <row r="172">
          <cell r="C172">
            <v>9252000</v>
          </cell>
          <cell r="D172" t="str">
            <v>Skegness Junior Academy</v>
          </cell>
          <cell r="E172">
            <v>342</v>
          </cell>
          <cell r="F172">
            <v>342</v>
          </cell>
          <cell r="G172">
            <v>0</v>
          </cell>
          <cell r="H172">
            <v>1100214</v>
          </cell>
          <cell r="I172">
            <v>0</v>
          </cell>
          <cell r="J172">
            <v>0</v>
          </cell>
          <cell r="K172">
            <v>95409.999999999942</v>
          </cell>
          <cell r="L172">
            <v>0</v>
          </cell>
          <cell r="M172">
            <v>129800.00000000009</v>
          </cell>
          <cell r="N172">
            <v>0</v>
          </cell>
          <cell r="O172">
            <v>9294.3529411764794</v>
          </cell>
          <cell r="P172">
            <v>19825.941176470573</v>
          </cell>
          <cell r="Q172">
            <v>6337.0588235294072</v>
          </cell>
          <cell r="R172">
            <v>31464.000000000004</v>
          </cell>
          <cell r="S172">
            <v>42880.764705882277</v>
          </cell>
          <cell r="T172">
            <v>27038.117647058847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4520.0000000000036</v>
          </cell>
          <cell r="AB172">
            <v>0</v>
          </cell>
          <cell r="AC172">
            <v>0</v>
          </cell>
          <cell r="AD172">
            <v>135419.38524590162</v>
          </cell>
          <cell r="AE172">
            <v>0</v>
          </cell>
          <cell r="AF172">
            <v>0</v>
          </cell>
          <cell r="AG172">
            <v>0</v>
          </cell>
          <cell r="AH172">
            <v>121300</v>
          </cell>
          <cell r="AI172">
            <v>0</v>
          </cell>
          <cell r="AJ172">
            <v>0</v>
          </cell>
          <cell r="AK172">
            <v>0</v>
          </cell>
          <cell r="AL172">
            <v>8372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1100214</v>
          </cell>
          <cell r="AV172">
            <v>501989.62054001924</v>
          </cell>
          <cell r="AW172">
            <v>129672</v>
          </cell>
          <cell r="AX172">
            <v>278899.00312161044</v>
          </cell>
          <cell r="AY172">
            <v>1731875.6205400191</v>
          </cell>
          <cell r="AZ172">
            <v>1723503.6205400191</v>
          </cell>
          <cell r="BA172">
            <v>4265</v>
          </cell>
          <cell r="BB172">
            <v>1458630</v>
          </cell>
          <cell r="BC172">
            <v>0</v>
          </cell>
          <cell r="BD172">
            <v>0</v>
          </cell>
          <cell r="BE172">
            <v>1731875.6205400191</v>
          </cell>
          <cell r="BF172">
            <v>1731875.6205400189</v>
          </cell>
          <cell r="BG172">
            <v>0</v>
          </cell>
          <cell r="BH172">
            <v>1467002</v>
          </cell>
          <cell r="BI172">
            <v>1337330</v>
          </cell>
          <cell r="BJ172">
            <v>1602203.6205400191</v>
          </cell>
          <cell r="BK172">
            <v>4684.8059080117519</v>
          </cell>
          <cell r="BL172">
            <v>4507.2130294617564</v>
          </cell>
          <cell r="BM172">
            <v>3.9401926953340237E-2</v>
          </cell>
          <cell r="BN172">
            <v>0</v>
          </cell>
          <cell r="BO172">
            <v>0</v>
          </cell>
          <cell r="BP172">
            <v>1731875.6205400191</v>
          </cell>
          <cell r="BQ172">
            <v>5039.4842705848514</v>
          </cell>
          <cell r="BR172" t="str">
            <v>Y</v>
          </cell>
          <cell r="BS172">
            <v>5063.9638027485935</v>
          </cell>
          <cell r="BT172">
            <v>3.8856462954577564E-2</v>
          </cell>
          <cell r="BU172">
            <v>0</v>
          </cell>
          <cell r="BV172">
            <v>1731875.6205400191</v>
          </cell>
          <cell r="BW172">
            <v>0</v>
          </cell>
          <cell r="BX172">
            <v>1731875.6205400191</v>
          </cell>
          <cell r="BY172">
            <v>8372</v>
          </cell>
          <cell r="BZ172">
            <v>1723503.6205400191</v>
          </cell>
        </row>
        <row r="173">
          <cell r="C173">
            <v>9252002</v>
          </cell>
          <cell r="D173" t="str">
            <v>Bassingham Primary School</v>
          </cell>
          <cell r="E173">
            <v>196</v>
          </cell>
          <cell r="F173">
            <v>196</v>
          </cell>
          <cell r="G173">
            <v>0</v>
          </cell>
          <cell r="H173">
            <v>630532</v>
          </cell>
          <cell r="I173">
            <v>0</v>
          </cell>
          <cell r="J173">
            <v>0</v>
          </cell>
          <cell r="K173">
            <v>6110</v>
          </cell>
          <cell r="L173">
            <v>0</v>
          </cell>
          <cell r="M173">
            <v>9440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924.71794871795259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49366.024096385539</v>
          </cell>
          <cell r="AE173">
            <v>0</v>
          </cell>
          <cell r="AF173">
            <v>5772.0000000000082</v>
          </cell>
          <cell r="AG173">
            <v>0</v>
          </cell>
          <cell r="AH173">
            <v>121300</v>
          </cell>
          <cell r="AI173">
            <v>0</v>
          </cell>
          <cell r="AJ173">
            <v>0</v>
          </cell>
          <cell r="AK173">
            <v>0</v>
          </cell>
          <cell r="AL173">
            <v>3744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630532</v>
          </cell>
          <cell r="AV173">
            <v>71612.7420451035</v>
          </cell>
          <cell r="AW173">
            <v>125044</v>
          </cell>
          <cell r="AX173">
            <v>80200.849974569035</v>
          </cell>
          <cell r="AY173">
            <v>827188.74204510346</v>
          </cell>
          <cell r="AZ173">
            <v>823444.74204510346</v>
          </cell>
          <cell r="BA173">
            <v>4265</v>
          </cell>
          <cell r="BB173">
            <v>835940</v>
          </cell>
          <cell r="BC173">
            <v>12495.257954896544</v>
          </cell>
          <cell r="BD173">
            <v>0</v>
          </cell>
          <cell r="BE173">
            <v>839684</v>
          </cell>
          <cell r="BF173">
            <v>839684.00000000012</v>
          </cell>
          <cell r="BG173">
            <v>0</v>
          </cell>
          <cell r="BH173">
            <v>839684</v>
          </cell>
          <cell r="BI173">
            <v>714640</v>
          </cell>
          <cell r="BJ173">
            <v>714640</v>
          </cell>
          <cell r="BK173">
            <v>3646.1224489795918</v>
          </cell>
          <cell r="BL173">
            <v>3527.8494623655915</v>
          </cell>
          <cell r="BM173">
            <v>3.3525519690030252E-2</v>
          </cell>
          <cell r="BN173">
            <v>0</v>
          </cell>
          <cell r="BO173">
            <v>0</v>
          </cell>
          <cell r="BP173">
            <v>839684</v>
          </cell>
          <cell r="BQ173">
            <v>4265</v>
          </cell>
          <cell r="BR173" t="str">
            <v>Y</v>
          </cell>
          <cell r="BS173">
            <v>4284.1020408163267</v>
          </cell>
          <cell r="BT173">
            <v>1.9992959243234631E-2</v>
          </cell>
          <cell r="BU173">
            <v>0</v>
          </cell>
          <cell r="BV173">
            <v>839684</v>
          </cell>
          <cell r="BW173">
            <v>0</v>
          </cell>
          <cell r="BX173">
            <v>839684</v>
          </cell>
          <cell r="BY173">
            <v>3744</v>
          </cell>
          <cell r="BZ173">
            <v>835940</v>
          </cell>
        </row>
        <row r="174">
          <cell r="C174">
            <v>9252004</v>
          </cell>
          <cell r="D174" t="str">
            <v>Ingoldmells Academy</v>
          </cell>
          <cell r="E174">
            <v>118</v>
          </cell>
          <cell r="F174">
            <v>118</v>
          </cell>
          <cell r="G174">
            <v>0</v>
          </cell>
          <cell r="H174">
            <v>379606</v>
          </cell>
          <cell r="I174">
            <v>0</v>
          </cell>
          <cell r="J174">
            <v>0</v>
          </cell>
          <cell r="K174">
            <v>38070.000000000015</v>
          </cell>
          <cell r="L174">
            <v>0</v>
          </cell>
          <cell r="M174">
            <v>48970.000000000036</v>
          </cell>
          <cell r="N174">
            <v>0</v>
          </cell>
          <cell r="O174">
            <v>1980.0000000000007</v>
          </cell>
          <cell r="P174">
            <v>1890.0000000000005</v>
          </cell>
          <cell r="Q174">
            <v>4200</v>
          </cell>
          <cell r="R174">
            <v>2300</v>
          </cell>
          <cell r="S174">
            <v>3430.0000000000009</v>
          </cell>
          <cell r="T174">
            <v>50560.000000000015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2515.8490566037754</v>
          </cell>
          <cell r="AB174">
            <v>0</v>
          </cell>
          <cell r="AC174">
            <v>0</v>
          </cell>
          <cell r="AD174">
            <v>45219.65217391304</v>
          </cell>
          <cell r="AE174">
            <v>0</v>
          </cell>
          <cell r="AF174">
            <v>0</v>
          </cell>
          <cell r="AG174">
            <v>0</v>
          </cell>
          <cell r="AH174">
            <v>121300</v>
          </cell>
          <cell r="AI174">
            <v>23351.13484646194</v>
          </cell>
          <cell r="AJ174">
            <v>0</v>
          </cell>
          <cell r="AK174">
            <v>0</v>
          </cell>
          <cell r="AL174">
            <v>7217.3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379606</v>
          </cell>
          <cell r="AV174">
            <v>199135.50123051688</v>
          </cell>
          <cell r="AW174">
            <v>151868.43484646193</v>
          </cell>
          <cell r="AX174">
            <v>114117.24280695654</v>
          </cell>
          <cell r="AY174">
            <v>730609.93607697892</v>
          </cell>
          <cell r="AZ174">
            <v>723392.63607697887</v>
          </cell>
          <cell r="BA174">
            <v>4265</v>
          </cell>
          <cell r="BB174">
            <v>503270</v>
          </cell>
          <cell r="BC174">
            <v>0</v>
          </cell>
          <cell r="BD174">
            <v>0</v>
          </cell>
          <cell r="BE174">
            <v>730609.93607697892</v>
          </cell>
          <cell r="BF174">
            <v>730609.93607697892</v>
          </cell>
          <cell r="BG174">
            <v>0</v>
          </cell>
          <cell r="BH174">
            <v>510487.3</v>
          </cell>
          <cell r="BI174">
            <v>358618.86515353806</v>
          </cell>
          <cell r="BJ174">
            <v>578741.50123051694</v>
          </cell>
          <cell r="BK174">
            <v>4904.5889934789575</v>
          </cell>
          <cell r="BL174">
            <v>4601.1634321979691</v>
          </cell>
          <cell r="BM174">
            <v>6.594539962603381E-2</v>
          </cell>
          <cell r="BN174">
            <v>0</v>
          </cell>
          <cell r="BO174">
            <v>0</v>
          </cell>
          <cell r="BP174">
            <v>730609.93607697892</v>
          </cell>
          <cell r="BQ174">
            <v>6130.4460684489732</v>
          </cell>
          <cell r="BR174" t="str">
            <v>Y</v>
          </cell>
          <cell r="BS174">
            <v>6191.6096277710076</v>
          </cell>
          <cell r="BT174">
            <v>7.6329761510768979E-2</v>
          </cell>
          <cell r="BU174">
            <v>0</v>
          </cell>
          <cell r="BV174">
            <v>730609.93607697892</v>
          </cell>
          <cell r="BW174">
            <v>0</v>
          </cell>
          <cell r="BX174">
            <v>730609.93607697892</v>
          </cell>
          <cell r="BY174">
            <v>3874</v>
          </cell>
          <cell r="BZ174">
            <v>726735.93607697892</v>
          </cell>
        </row>
        <row r="175">
          <cell r="C175">
            <v>9252005</v>
          </cell>
          <cell r="D175" t="str">
            <v>Mablethorpe Primary Academy</v>
          </cell>
          <cell r="E175">
            <v>305</v>
          </cell>
          <cell r="F175">
            <v>305</v>
          </cell>
          <cell r="G175">
            <v>0</v>
          </cell>
          <cell r="H175">
            <v>981185</v>
          </cell>
          <cell r="I175">
            <v>0</v>
          </cell>
          <cell r="J175">
            <v>0</v>
          </cell>
          <cell r="K175">
            <v>70970.000000000029</v>
          </cell>
          <cell r="L175">
            <v>0</v>
          </cell>
          <cell r="M175">
            <v>97349.999999999985</v>
          </cell>
          <cell r="N175">
            <v>0</v>
          </cell>
          <cell r="O175">
            <v>0</v>
          </cell>
          <cell r="P175">
            <v>0</v>
          </cell>
          <cell r="Q175">
            <v>1680.0000000000057</v>
          </cell>
          <cell r="R175">
            <v>47839.999999999985</v>
          </cell>
          <cell r="S175">
            <v>68600.000000000015</v>
          </cell>
          <cell r="T175">
            <v>33920.000000000058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1335.8527131782937</v>
          </cell>
          <cell r="AB175">
            <v>0</v>
          </cell>
          <cell r="AC175">
            <v>0</v>
          </cell>
          <cell r="AD175">
            <v>107617.98418972331</v>
          </cell>
          <cell r="AE175">
            <v>0</v>
          </cell>
          <cell r="AF175">
            <v>8047.4999999999909</v>
          </cell>
          <cell r="AG175">
            <v>0</v>
          </cell>
          <cell r="AH175">
            <v>121300</v>
          </cell>
          <cell r="AI175">
            <v>0</v>
          </cell>
          <cell r="AJ175">
            <v>0</v>
          </cell>
          <cell r="AK175">
            <v>0</v>
          </cell>
          <cell r="AL175">
            <v>7280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981185</v>
          </cell>
          <cell r="AV175">
            <v>437361.3369029017</v>
          </cell>
          <cell r="AW175">
            <v>128580</v>
          </cell>
          <cell r="AX175">
            <v>254111.58665849804</v>
          </cell>
          <cell r="AY175">
            <v>1547126.3369029018</v>
          </cell>
          <cell r="AZ175">
            <v>1539846.3369029018</v>
          </cell>
          <cell r="BA175">
            <v>4265</v>
          </cell>
          <cell r="BB175">
            <v>1300825</v>
          </cell>
          <cell r="BC175">
            <v>0</v>
          </cell>
          <cell r="BD175">
            <v>0</v>
          </cell>
          <cell r="BE175">
            <v>1547126.3369029018</v>
          </cell>
          <cell r="BF175">
            <v>1547126.3369029018</v>
          </cell>
          <cell r="BG175">
            <v>0</v>
          </cell>
          <cell r="BH175">
            <v>1308105</v>
          </cell>
          <cell r="BI175">
            <v>1179525</v>
          </cell>
          <cell r="BJ175">
            <v>1418546.3369029018</v>
          </cell>
          <cell r="BK175">
            <v>4650.9715964029565</v>
          </cell>
          <cell r="BL175">
            <v>4485.9711009404391</v>
          </cell>
          <cell r="BM175">
            <v>3.6781444139915812E-2</v>
          </cell>
          <cell r="BN175">
            <v>0</v>
          </cell>
          <cell r="BO175">
            <v>0</v>
          </cell>
          <cell r="BP175">
            <v>1547126.3369029018</v>
          </cell>
          <cell r="BQ175">
            <v>5048.6765144357432</v>
          </cell>
          <cell r="BR175" t="str">
            <v>Y</v>
          </cell>
          <cell r="BS175">
            <v>5072.5453668947603</v>
          </cell>
          <cell r="BT175">
            <v>3.7533349182469422E-2</v>
          </cell>
          <cell r="BU175">
            <v>0</v>
          </cell>
          <cell r="BV175">
            <v>1547126.3369029018</v>
          </cell>
          <cell r="BW175">
            <v>0</v>
          </cell>
          <cell r="BX175">
            <v>1547126.3369029018</v>
          </cell>
          <cell r="BY175">
            <v>7280</v>
          </cell>
          <cell r="BZ175">
            <v>1539846.3369029018</v>
          </cell>
        </row>
        <row r="176">
          <cell r="C176">
            <v>9252006</v>
          </cell>
          <cell r="D176" t="str">
            <v>Lincoln Carlton Academy</v>
          </cell>
          <cell r="E176">
            <v>419</v>
          </cell>
          <cell r="F176">
            <v>419</v>
          </cell>
          <cell r="G176">
            <v>0</v>
          </cell>
          <cell r="H176">
            <v>1347923</v>
          </cell>
          <cell r="I176">
            <v>0</v>
          </cell>
          <cell r="J176">
            <v>0</v>
          </cell>
          <cell r="K176">
            <v>23500.000000000047</v>
          </cell>
          <cell r="L176">
            <v>0</v>
          </cell>
          <cell r="M176">
            <v>31860.00000000008</v>
          </cell>
          <cell r="N176">
            <v>0</v>
          </cell>
          <cell r="O176">
            <v>0</v>
          </cell>
          <cell r="P176">
            <v>2970.0000000000014</v>
          </cell>
          <cell r="Q176">
            <v>5460.0000000000073</v>
          </cell>
          <cell r="R176">
            <v>49679.999999999927</v>
          </cell>
          <cell r="S176">
            <v>9310.0000000000073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9891.4345403899642</v>
          </cell>
          <cell r="AB176">
            <v>0</v>
          </cell>
          <cell r="AC176">
            <v>0</v>
          </cell>
          <cell r="AD176">
            <v>105980.20348837211</v>
          </cell>
          <cell r="AE176">
            <v>0</v>
          </cell>
          <cell r="AF176">
            <v>0</v>
          </cell>
          <cell r="AG176">
            <v>0</v>
          </cell>
          <cell r="AH176">
            <v>121300</v>
          </cell>
          <cell r="AI176">
            <v>0</v>
          </cell>
          <cell r="AJ176">
            <v>0</v>
          </cell>
          <cell r="AK176">
            <v>0</v>
          </cell>
          <cell r="AL176">
            <v>7904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1347923</v>
          </cell>
          <cell r="AV176">
            <v>238651.63802876213</v>
          </cell>
          <cell r="AW176">
            <v>129204</v>
          </cell>
          <cell r="AX176">
            <v>202798.80675825581</v>
          </cell>
          <cell r="AY176">
            <v>1715778.6380287621</v>
          </cell>
          <cell r="AZ176">
            <v>1707874.6380287621</v>
          </cell>
          <cell r="BA176">
            <v>4265</v>
          </cell>
          <cell r="BB176">
            <v>1787035</v>
          </cell>
          <cell r="BC176">
            <v>79160.36197123793</v>
          </cell>
          <cell r="BD176">
            <v>0</v>
          </cell>
          <cell r="BE176">
            <v>1794939</v>
          </cell>
          <cell r="BF176">
            <v>1794939</v>
          </cell>
          <cell r="BG176">
            <v>0</v>
          </cell>
          <cell r="BH176">
            <v>1794939</v>
          </cell>
          <cell r="BI176">
            <v>1665735</v>
          </cell>
          <cell r="BJ176">
            <v>1665735</v>
          </cell>
          <cell r="BK176">
            <v>3975.5011933174223</v>
          </cell>
          <cell r="BL176">
            <v>3890.5011933174223</v>
          </cell>
          <cell r="BM176">
            <v>2.1848084803572743E-2</v>
          </cell>
          <cell r="BN176">
            <v>0</v>
          </cell>
          <cell r="BO176">
            <v>0</v>
          </cell>
          <cell r="BP176">
            <v>1794939</v>
          </cell>
          <cell r="BQ176">
            <v>4265</v>
          </cell>
          <cell r="BR176" t="str">
            <v>Y</v>
          </cell>
          <cell r="BS176">
            <v>4283.8639618138423</v>
          </cell>
          <cell r="BT176">
            <v>2.0243570826067314E-2</v>
          </cell>
          <cell r="BU176">
            <v>0</v>
          </cell>
          <cell r="BV176">
            <v>1794939</v>
          </cell>
          <cell r="BW176">
            <v>0</v>
          </cell>
          <cell r="BX176">
            <v>1794939</v>
          </cell>
          <cell r="BY176">
            <v>7904</v>
          </cell>
          <cell r="BZ176">
            <v>1787035</v>
          </cell>
        </row>
        <row r="177">
          <cell r="C177">
            <v>9252007</v>
          </cell>
          <cell r="D177" t="str">
            <v>Fishtoft Academy</v>
          </cell>
          <cell r="E177">
            <v>52</v>
          </cell>
          <cell r="F177">
            <v>52</v>
          </cell>
          <cell r="G177">
            <v>0</v>
          </cell>
          <cell r="H177">
            <v>167284</v>
          </cell>
          <cell r="I177">
            <v>0</v>
          </cell>
          <cell r="J177">
            <v>0</v>
          </cell>
          <cell r="K177">
            <v>9400.0000000000109</v>
          </cell>
          <cell r="L177">
            <v>0</v>
          </cell>
          <cell r="M177">
            <v>14160.000000000015</v>
          </cell>
          <cell r="N177">
            <v>0</v>
          </cell>
          <cell r="O177">
            <v>2199.9999999999964</v>
          </cell>
          <cell r="P177">
            <v>1890.0000000000052</v>
          </cell>
          <cell r="Q177">
            <v>1260.0000000000002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19586.666666666664</v>
          </cell>
          <cell r="AE177">
            <v>0</v>
          </cell>
          <cell r="AF177">
            <v>813.99999999999898</v>
          </cell>
          <cell r="AG177">
            <v>0</v>
          </cell>
          <cell r="AH177">
            <v>121300</v>
          </cell>
          <cell r="AI177">
            <v>0</v>
          </cell>
          <cell r="AJ177">
            <v>0</v>
          </cell>
          <cell r="AK177">
            <v>0</v>
          </cell>
          <cell r="AL177">
            <v>1716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167284</v>
          </cell>
          <cell r="AV177">
            <v>49310.666666666686</v>
          </cell>
          <cell r="AW177">
            <v>123016</v>
          </cell>
          <cell r="AX177">
            <v>39807.008880000001</v>
          </cell>
          <cell r="AY177">
            <v>339610.66666666669</v>
          </cell>
          <cell r="AZ177">
            <v>337894.66666666669</v>
          </cell>
          <cell r="BA177">
            <v>4265</v>
          </cell>
          <cell r="BB177">
            <v>221780</v>
          </cell>
          <cell r="BC177">
            <v>0</v>
          </cell>
          <cell r="BD177">
            <v>0</v>
          </cell>
          <cell r="BE177">
            <v>339610.66666666669</v>
          </cell>
          <cell r="BF177">
            <v>339610.66666666663</v>
          </cell>
          <cell r="BG177">
            <v>0</v>
          </cell>
          <cell r="BH177">
            <v>223496</v>
          </cell>
          <cell r="BI177">
            <v>100480</v>
          </cell>
          <cell r="BJ177">
            <v>216594.66666666669</v>
          </cell>
          <cell r="BK177">
            <v>4165.2820512820517</v>
          </cell>
          <cell r="BL177">
            <v>4075.5396347826086</v>
          </cell>
          <cell r="BM177">
            <v>2.2019762912753531E-2</v>
          </cell>
          <cell r="BN177">
            <v>0</v>
          </cell>
          <cell r="BO177">
            <v>0</v>
          </cell>
          <cell r="BP177">
            <v>339610.66666666669</v>
          </cell>
          <cell r="BQ177">
            <v>6497.9743589743593</v>
          </cell>
          <cell r="BR177" t="str">
            <v>Y</v>
          </cell>
          <cell r="BS177">
            <v>6530.9743589743593</v>
          </cell>
          <cell r="BT177">
            <v>-3.2419646363253563E-2</v>
          </cell>
          <cell r="BU177">
            <v>0</v>
          </cell>
          <cell r="BV177">
            <v>339610.66666666669</v>
          </cell>
          <cell r="BW177">
            <v>0</v>
          </cell>
          <cell r="BX177">
            <v>339610.66666666669</v>
          </cell>
          <cell r="BY177">
            <v>1716</v>
          </cell>
          <cell r="BZ177">
            <v>337894.66666666669</v>
          </cell>
        </row>
        <row r="178">
          <cell r="C178">
            <v>9252008</v>
          </cell>
          <cell r="D178" t="str">
            <v>Mercer's Wood Academy</v>
          </cell>
          <cell r="E178">
            <v>182</v>
          </cell>
          <cell r="F178">
            <v>182</v>
          </cell>
          <cell r="G178">
            <v>0</v>
          </cell>
          <cell r="H178">
            <v>585494</v>
          </cell>
          <cell r="I178">
            <v>0</v>
          </cell>
          <cell r="J178">
            <v>0</v>
          </cell>
          <cell r="K178">
            <v>62979.999999999971</v>
          </cell>
          <cell r="L178">
            <v>0</v>
          </cell>
          <cell r="M178">
            <v>81419.999999999971</v>
          </cell>
          <cell r="N178">
            <v>0</v>
          </cell>
          <cell r="O178">
            <v>1327.2928176795569</v>
          </cell>
          <cell r="P178">
            <v>0</v>
          </cell>
          <cell r="Q178">
            <v>0</v>
          </cell>
          <cell r="R178">
            <v>15263.867403314895</v>
          </cell>
          <cell r="S178">
            <v>62573.812154696141</v>
          </cell>
          <cell r="T178">
            <v>6435.3591160221004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3360.457516339869</v>
          </cell>
          <cell r="AB178">
            <v>0</v>
          </cell>
          <cell r="AC178">
            <v>0</v>
          </cell>
          <cell r="AD178">
            <v>83055</v>
          </cell>
          <cell r="AE178">
            <v>0</v>
          </cell>
          <cell r="AF178">
            <v>21349.000000000036</v>
          </cell>
          <cell r="AG178">
            <v>0</v>
          </cell>
          <cell r="AH178">
            <v>121300</v>
          </cell>
          <cell r="AI178">
            <v>0</v>
          </cell>
          <cell r="AJ178">
            <v>0</v>
          </cell>
          <cell r="AK178">
            <v>0</v>
          </cell>
          <cell r="AL178">
            <v>3580.84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585494</v>
          </cell>
          <cell r="AV178">
            <v>337764.78900805255</v>
          </cell>
          <cell r="AW178">
            <v>124880.84</v>
          </cell>
          <cell r="AX178">
            <v>172696.01925403316</v>
          </cell>
          <cell r="AY178">
            <v>1048139.6290080525</v>
          </cell>
          <cell r="AZ178">
            <v>1044558.7890080526</v>
          </cell>
          <cell r="BA178">
            <v>4265</v>
          </cell>
          <cell r="BB178">
            <v>776230</v>
          </cell>
          <cell r="BC178">
            <v>0</v>
          </cell>
          <cell r="BD178">
            <v>0</v>
          </cell>
          <cell r="BE178">
            <v>1048139.6290080525</v>
          </cell>
          <cell r="BF178">
            <v>1048139.6290080525</v>
          </cell>
          <cell r="BG178">
            <v>0</v>
          </cell>
          <cell r="BH178">
            <v>779810.84</v>
          </cell>
          <cell r="BI178">
            <v>654930</v>
          </cell>
          <cell r="BJ178">
            <v>923258.78900805255</v>
          </cell>
          <cell r="BK178">
            <v>5072.850489055234</v>
          </cell>
          <cell r="BL178">
            <v>4731.2772959537579</v>
          </cell>
          <cell r="BM178">
            <v>7.2194710167081816E-2</v>
          </cell>
          <cell r="BN178">
            <v>0</v>
          </cell>
          <cell r="BO178">
            <v>0</v>
          </cell>
          <cell r="BP178">
            <v>1048139.6290080525</v>
          </cell>
          <cell r="BQ178">
            <v>5739.3340055387507</v>
          </cell>
          <cell r="BR178" t="str">
            <v>Y</v>
          </cell>
          <cell r="BS178">
            <v>5759.0089505936949</v>
          </cell>
          <cell r="BT178">
            <v>5.6092002886167558E-2</v>
          </cell>
          <cell r="BU178">
            <v>0</v>
          </cell>
          <cell r="BV178">
            <v>1048139.6290080525</v>
          </cell>
          <cell r="BW178">
            <v>0</v>
          </cell>
          <cell r="BX178">
            <v>1048139.6290080525</v>
          </cell>
          <cell r="BY178">
            <v>3580.84</v>
          </cell>
          <cell r="BZ178">
            <v>1044558.7890080526</v>
          </cell>
        </row>
        <row r="179">
          <cell r="C179">
            <v>9252009</v>
          </cell>
          <cell r="D179" t="str">
            <v>Bracebridge Heath St John's Primary Academy</v>
          </cell>
          <cell r="E179">
            <v>398</v>
          </cell>
          <cell r="F179">
            <v>398</v>
          </cell>
          <cell r="G179">
            <v>0</v>
          </cell>
          <cell r="H179">
            <v>1280366</v>
          </cell>
          <cell r="I179">
            <v>0</v>
          </cell>
          <cell r="J179">
            <v>0</v>
          </cell>
          <cell r="K179">
            <v>32429.999999999945</v>
          </cell>
          <cell r="L179">
            <v>0</v>
          </cell>
          <cell r="M179">
            <v>42479.999999999927</v>
          </cell>
          <cell r="N179">
            <v>0</v>
          </cell>
          <cell r="O179">
            <v>0</v>
          </cell>
          <cell r="P179">
            <v>0</v>
          </cell>
          <cell r="Q179">
            <v>419.99999999999972</v>
          </cell>
          <cell r="R179">
            <v>459.99999999999972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4670.890207715127</v>
          </cell>
          <cell r="AB179">
            <v>0</v>
          </cell>
          <cell r="AC179">
            <v>0</v>
          </cell>
          <cell r="AD179">
            <v>116647.2622478386</v>
          </cell>
          <cell r="AE179">
            <v>0</v>
          </cell>
          <cell r="AF179">
            <v>0</v>
          </cell>
          <cell r="AG179">
            <v>0</v>
          </cell>
          <cell r="AH179">
            <v>121300</v>
          </cell>
          <cell r="AI179">
            <v>0</v>
          </cell>
          <cell r="AJ179">
            <v>0</v>
          </cell>
          <cell r="AK179">
            <v>0</v>
          </cell>
          <cell r="AL179">
            <v>7432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1280366</v>
          </cell>
          <cell r="AV179">
            <v>197108.15245555359</v>
          </cell>
          <cell r="AW179">
            <v>128732</v>
          </cell>
          <cell r="AX179">
            <v>169154.62882605186</v>
          </cell>
          <cell r="AY179">
            <v>1606206.1524555536</v>
          </cell>
          <cell r="AZ179">
            <v>1598774.1524555536</v>
          </cell>
          <cell r="BA179">
            <v>4265</v>
          </cell>
          <cell r="BB179">
            <v>1697470</v>
          </cell>
          <cell r="BC179">
            <v>98695.847544446355</v>
          </cell>
          <cell r="BD179">
            <v>0</v>
          </cell>
          <cell r="BE179">
            <v>1704902</v>
          </cell>
          <cell r="BF179">
            <v>1704902</v>
          </cell>
          <cell r="BG179">
            <v>0</v>
          </cell>
          <cell r="BH179">
            <v>1704902</v>
          </cell>
          <cell r="BI179">
            <v>1576170</v>
          </cell>
          <cell r="BJ179">
            <v>1576170</v>
          </cell>
          <cell r="BK179">
            <v>3960.2261306532664</v>
          </cell>
          <cell r="BL179">
            <v>3869.7698209718669</v>
          </cell>
          <cell r="BM179">
            <v>2.3375113731876174E-2</v>
          </cell>
          <cell r="BN179">
            <v>0</v>
          </cell>
          <cell r="BO179">
            <v>0</v>
          </cell>
          <cell r="BP179">
            <v>1704902</v>
          </cell>
          <cell r="BQ179">
            <v>4265</v>
          </cell>
          <cell r="BR179" t="str">
            <v>Y</v>
          </cell>
          <cell r="BS179">
            <v>4283.6733668341712</v>
          </cell>
          <cell r="BT179">
            <v>2.0322356612970216E-2</v>
          </cell>
          <cell r="BU179">
            <v>0</v>
          </cell>
          <cell r="BV179">
            <v>1704902</v>
          </cell>
          <cell r="BW179">
            <v>0</v>
          </cell>
          <cell r="BX179">
            <v>1704902</v>
          </cell>
          <cell r="BY179">
            <v>7176</v>
          </cell>
          <cell r="BZ179">
            <v>1697726</v>
          </cell>
        </row>
        <row r="180">
          <cell r="C180">
            <v>9252010</v>
          </cell>
          <cell r="D180" t="str">
            <v>Boston Pioneers Free School Academy</v>
          </cell>
          <cell r="E180">
            <v>402</v>
          </cell>
          <cell r="F180">
            <v>402</v>
          </cell>
          <cell r="G180">
            <v>0</v>
          </cell>
          <cell r="H180">
            <v>1293234</v>
          </cell>
          <cell r="I180">
            <v>0</v>
          </cell>
          <cell r="J180">
            <v>0</v>
          </cell>
          <cell r="K180">
            <v>38540.00000000008</v>
          </cell>
          <cell r="L180">
            <v>0</v>
          </cell>
          <cell r="M180">
            <v>52510.000000000087</v>
          </cell>
          <cell r="N180">
            <v>0</v>
          </cell>
          <cell r="O180">
            <v>10780.000000000036</v>
          </cell>
          <cell r="P180">
            <v>17010.000000000025</v>
          </cell>
          <cell r="Q180">
            <v>7980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91381.749271137043</v>
          </cell>
          <cell r="AB180">
            <v>0</v>
          </cell>
          <cell r="AC180">
            <v>0</v>
          </cell>
          <cell r="AD180">
            <v>238918.75432525948</v>
          </cell>
          <cell r="AE180">
            <v>0</v>
          </cell>
          <cell r="AF180">
            <v>9139.0000000000018</v>
          </cell>
          <cell r="AG180">
            <v>0</v>
          </cell>
          <cell r="AH180">
            <v>121300</v>
          </cell>
          <cell r="AI180">
            <v>0</v>
          </cell>
          <cell r="AJ180">
            <v>0</v>
          </cell>
          <cell r="AK180">
            <v>0</v>
          </cell>
          <cell r="AL180">
            <v>11960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1293234</v>
          </cell>
          <cell r="AV180">
            <v>466259.50359639677</v>
          </cell>
          <cell r="AW180">
            <v>133260</v>
          </cell>
          <cell r="AX180">
            <v>279709.92905301042</v>
          </cell>
          <cell r="AY180">
            <v>1892753.5035963967</v>
          </cell>
          <cell r="AZ180">
            <v>1880793.5035963967</v>
          </cell>
          <cell r="BA180">
            <v>4265</v>
          </cell>
          <cell r="BB180">
            <v>1714530</v>
          </cell>
          <cell r="BC180">
            <v>0</v>
          </cell>
          <cell r="BD180">
            <v>0</v>
          </cell>
          <cell r="BE180">
            <v>1892753.5035963967</v>
          </cell>
          <cell r="BF180">
            <v>1892753.5035963964</v>
          </cell>
          <cell r="BG180">
            <v>0</v>
          </cell>
          <cell r="BH180">
            <v>1726490</v>
          </cell>
          <cell r="BI180">
            <v>1593230</v>
          </cell>
          <cell r="BJ180">
            <v>1759493.5035963967</v>
          </cell>
          <cell r="BK180">
            <v>4376.849511433823</v>
          </cell>
          <cell r="BL180">
            <v>4110.0016631840799</v>
          </cell>
          <cell r="BM180">
            <v>6.4926457485423986E-2</v>
          </cell>
          <cell r="BN180">
            <v>0</v>
          </cell>
          <cell r="BO180">
            <v>0</v>
          </cell>
          <cell r="BP180">
            <v>1892753.5035963967</v>
          </cell>
          <cell r="BQ180">
            <v>4678.5908049661612</v>
          </cell>
          <cell r="BR180" t="str">
            <v>Y</v>
          </cell>
          <cell r="BS180">
            <v>4708.3420487472549</v>
          </cell>
          <cell r="BT180">
            <v>6.008064768380228E-2</v>
          </cell>
          <cell r="BU180">
            <v>0</v>
          </cell>
          <cell r="BV180">
            <v>1892753.5035963967</v>
          </cell>
          <cell r="BW180">
            <v>0</v>
          </cell>
          <cell r="BX180">
            <v>1892753.5035963967</v>
          </cell>
          <cell r="BY180">
            <v>11960</v>
          </cell>
          <cell r="BZ180">
            <v>1880793.5035963967</v>
          </cell>
        </row>
        <row r="181">
          <cell r="C181">
            <v>9252012</v>
          </cell>
          <cell r="D181" t="str">
            <v>Caythorpe Primary School</v>
          </cell>
          <cell r="E181">
            <v>97</v>
          </cell>
          <cell r="F181">
            <v>97</v>
          </cell>
          <cell r="G181">
            <v>0</v>
          </cell>
          <cell r="H181">
            <v>312049</v>
          </cell>
          <cell r="I181">
            <v>0</v>
          </cell>
          <cell r="J181">
            <v>0</v>
          </cell>
          <cell r="K181">
            <v>9399.9999999999873</v>
          </cell>
          <cell r="L181">
            <v>0</v>
          </cell>
          <cell r="M181">
            <v>11799.999999999984</v>
          </cell>
          <cell r="N181">
            <v>0</v>
          </cell>
          <cell r="O181">
            <v>439.99999999999943</v>
          </cell>
          <cell r="P181">
            <v>0</v>
          </cell>
          <cell r="Q181">
            <v>0</v>
          </cell>
          <cell r="R181">
            <v>460.00000000000165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595.70652173913015</v>
          </cell>
          <cell r="AB181">
            <v>0</v>
          </cell>
          <cell r="AC181">
            <v>0</v>
          </cell>
          <cell r="AD181">
            <v>30373.855421686749</v>
          </cell>
          <cell r="AE181">
            <v>0</v>
          </cell>
          <cell r="AF181">
            <v>5716.5000000000391</v>
          </cell>
          <cell r="AG181">
            <v>0</v>
          </cell>
          <cell r="AH181">
            <v>121300</v>
          </cell>
          <cell r="AI181">
            <v>38771.695594125493</v>
          </cell>
          <cell r="AJ181">
            <v>0</v>
          </cell>
          <cell r="AK181">
            <v>0</v>
          </cell>
          <cell r="AL181">
            <v>3588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312049</v>
          </cell>
          <cell r="AV181">
            <v>58786.061943425892</v>
          </cell>
          <cell r="AW181">
            <v>163659.69559412549</v>
          </cell>
          <cell r="AX181">
            <v>51620.001595662645</v>
          </cell>
          <cell r="AY181">
            <v>534494.75753755146</v>
          </cell>
          <cell r="AZ181">
            <v>530906.75753755146</v>
          </cell>
          <cell r="BA181">
            <v>4265</v>
          </cell>
          <cell r="BB181">
            <v>413705</v>
          </cell>
          <cell r="BC181">
            <v>0</v>
          </cell>
          <cell r="BD181">
            <v>0</v>
          </cell>
          <cell r="BE181">
            <v>534494.75753755146</v>
          </cell>
          <cell r="BF181">
            <v>534494.75753755146</v>
          </cell>
          <cell r="BG181">
            <v>0</v>
          </cell>
          <cell r="BH181">
            <v>417293</v>
          </cell>
          <cell r="BI181">
            <v>253633.30440587451</v>
          </cell>
          <cell r="BJ181">
            <v>370835.06194342597</v>
          </cell>
          <cell r="BK181">
            <v>3823.0418757054222</v>
          </cell>
          <cell r="BL181">
            <v>3513.8775248106385</v>
          </cell>
          <cell r="BM181">
            <v>8.7983815233128926E-2</v>
          </cell>
          <cell r="BN181">
            <v>0</v>
          </cell>
          <cell r="BO181">
            <v>0</v>
          </cell>
          <cell r="BP181">
            <v>534494.75753755146</v>
          </cell>
          <cell r="BQ181">
            <v>5473.2655416242415</v>
          </cell>
          <cell r="BR181" t="str">
            <v>Y</v>
          </cell>
          <cell r="BS181">
            <v>5510.2552323458913</v>
          </cell>
          <cell r="BT181">
            <v>7.3230399168308313E-2</v>
          </cell>
          <cell r="BU181">
            <v>0</v>
          </cell>
          <cell r="BV181">
            <v>534494.75753755146</v>
          </cell>
          <cell r="BW181">
            <v>0</v>
          </cell>
          <cell r="BX181">
            <v>534494.75753755146</v>
          </cell>
          <cell r="BY181">
            <v>3588</v>
          </cell>
          <cell r="BZ181">
            <v>530906.75753755146</v>
          </cell>
        </row>
        <row r="182">
          <cell r="C182">
            <v>9252014</v>
          </cell>
          <cell r="D182" t="str">
            <v>Beacon Primary Academy</v>
          </cell>
          <cell r="E182">
            <v>209</v>
          </cell>
          <cell r="F182">
            <v>209</v>
          </cell>
          <cell r="G182">
            <v>0</v>
          </cell>
          <cell r="H182">
            <v>672353</v>
          </cell>
          <cell r="I182">
            <v>0</v>
          </cell>
          <cell r="J182">
            <v>0</v>
          </cell>
          <cell r="K182">
            <v>33369.999999999993</v>
          </cell>
          <cell r="L182">
            <v>0</v>
          </cell>
          <cell r="M182">
            <v>44840.000000000044</v>
          </cell>
          <cell r="N182">
            <v>0</v>
          </cell>
          <cell r="O182">
            <v>18260.000000000011</v>
          </cell>
          <cell r="P182">
            <v>9450.0000000000073</v>
          </cell>
          <cell r="Q182">
            <v>1679.9999999999964</v>
          </cell>
          <cell r="R182">
            <v>10120.000000000015</v>
          </cell>
          <cell r="S182">
            <v>24990.000000000015</v>
          </cell>
          <cell r="T182">
            <v>5760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1979.078212290497</v>
          </cell>
          <cell r="AB182">
            <v>0</v>
          </cell>
          <cell r="AC182">
            <v>0</v>
          </cell>
          <cell r="AD182">
            <v>68993.483146067418</v>
          </cell>
          <cell r="AE182">
            <v>0</v>
          </cell>
          <cell r="AF182">
            <v>0</v>
          </cell>
          <cell r="AG182">
            <v>0</v>
          </cell>
          <cell r="AH182">
            <v>121300</v>
          </cell>
          <cell r="AI182">
            <v>0</v>
          </cell>
          <cell r="AJ182">
            <v>0</v>
          </cell>
          <cell r="AK182">
            <v>0</v>
          </cell>
          <cell r="AL182">
            <v>5356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672353</v>
          </cell>
          <cell r="AV182">
            <v>219442.56135835801</v>
          </cell>
          <cell r="AW182">
            <v>126656</v>
          </cell>
          <cell r="AX182">
            <v>147889.74853303377</v>
          </cell>
          <cell r="AY182">
            <v>1018451.561358358</v>
          </cell>
          <cell r="AZ182">
            <v>1013095.561358358</v>
          </cell>
          <cell r="BA182">
            <v>4265</v>
          </cell>
          <cell r="BB182">
            <v>891385</v>
          </cell>
          <cell r="BC182">
            <v>0</v>
          </cell>
          <cell r="BD182">
            <v>0</v>
          </cell>
          <cell r="BE182">
            <v>1018451.561358358</v>
          </cell>
          <cell r="BF182">
            <v>1018451.561358358</v>
          </cell>
          <cell r="BG182">
            <v>0</v>
          </cell>
          <cell r="BH182">
            <v>896741</v>
          </cell>
          <cell r="BI182">
            <v>770085</v>
          </cell>
          <cell r="BJ182">
            <v>891795.56135835801</v>
          </cell>
          <cell r="BK182">
            <v>4266.964408413196</v>
          </cell>
          <cell r="BL182">
            <v>4067.5297641148322</v>
          </cell>
          <cell r="BM182">
            <v>4.9030899800130742E-2</v>
          </cell>
          <cell r="BN182">
            <v>0</v>
          </cell>
          <cell r="BO182">
            <v>0</v>
          </cell>
          <cell r="BP182">
            <v>1018451.561358358</v>
          </cell>
          <cell r="BQ182">
            <v>4847.3471835328137</v>
          </cell>
          <cell r="BR182" t="str">
            <v>Y</v>
          </cell>
          <cell r="BS182">
            <v>4872.9739777911864</v>
          </cell>
          <cell r="BT182">
            <v>4.2673149847936243E-2</v>
          </cell>
          <cell r="BU182">
            <v>0</v>
          </cell>
          <cell r="BV182">
            <v>1018451.561358358</v>
          </cell>
          <cell r="BW182">
            <v>0</v>
          </cell>
          <cell r="BX182">
            <v>1018451.561358358</v>
          </cell>
          <cell r="BY182">
            <v>5356</v>
          </cell>
          <cell r="BZ182">
            <v>1013095.561358358</v>
          </cell>
        </row>
        <row r="183">
          <cell r="C183">
            <v>9252015</v>
          </cell>
          <cell r="D183" t="str">
            <v>The Wainfleet Magdalen Church of England/Methodist School</v>
          </cell>
          <cell r="E183">
            <v>181</v>
          </cell>
          <cell r="F183">
            <v>181</v>
          </cell>
          <cell r="G183">
            <v>0</v>
          </cell>
          <cell r="H183">
            <v>582277</v>
          </cell>
          <cell r="I183">
            <v>0</v>
          </cell>
          <cell r="J183">
            <v>0</v>
          </cell>
          <cell r="K183">
            <v>49350</v>
          </cell>
          <cell r="L183">
            <v>0</v>
          </cell>
          <cell r="M183">
            <v>63129.999999999985</v>
          </cell>
          <cell r="N183">
            <v>0</v>
          </cell>
          <cell r="O183">
            <v>8627.6666666666788</v>
          </cell>
          <cell r="P183">
            <v>1628.9999999999982</v>
          </cell>
          <cell r="Q183">
            <v>422.33333333333371</v>
          </cell>
          <cell r="R183">
            <v>14801.777777777797</v>
          </cell>
          <cell r="S183">
            <v>0</v>
          </cell>
          <cell r="T183">
            <v>64355.555555555613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677.25165562913901</v>
          </cell>
          <cell r="AB183">
            <v>0</v>
          </cell>
          <cell r="AC183">
            <v>0</v>
          </cell>
          <cell r="AD183">
            <v>68176.666666666657</v>
          </cell>
          <cell r="AE183">
            <v>0</v>
          </cell>
          <cell r="AF183">
            <v>5679.5000000000073</v>
          </cell>
          <cell r="AG183">
            <v>0</v>
          </cell>
          <cell r="AH183">
            <v>121300</v>
          </cell>
          <cell r="AI183">
            <v>0</v>
          </cell>
          <cell r="AJ183">
            <v>0</v>
          </cell>
          <cell r="AK183">
            <v>0</v>
          </cell>
          <cell r="AL183">
            <v>3900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582277</v>
          </cell>
          <cell r="AV183">
            <v>276849.7516556292</v>
          </cell>
          <cell r="AW183">
            <v>125200</v>
          </cell>
          <cell r="AX183">
            <v>159870.42184000008</v>
          </cell>
          <cell r="AY183">
            <v>984326.75165562914</v>
          </cell>
          <cell r="AZ183">
            <v>980426.75165562914</v>
          </cell>
          <cell r="BA183">
            <v>4265</v>
          </cell>
          <cell r="BB183">
            <v>771965</v>
          </cell>
          <cell r="BC183">
            <v>0</v>
          </cell>
          <cell r="BD183">
            <v>0</v>
          </cell>
          <cell r="BE183">
            <v>984326.75165562914</v>
          </cell>
          <cell r="BF183">
            <v>984326.75165562914</v>
          </cell>
          <cell r="BG183">
            <v>0</v>
          </cell>
          <cell r="BH183">
            <v>775865</v>
          </cell>
          <cell r="BI183">
            <v>650665</v>
          </cell>
          <cell r="BJ183">
            <v>859126.75165562914</v>
          </cell>
          <cell r="BK183">
            <v>4746.5566389813766</v>
          </cell>
          <cell r="BL183">
            <v>4565.5726160621762</v>
          </cell>
          <cell r="BM183">
            <v>3.964103479210454E-2</v>
          </cell>
          <cell r="BN183">
            <v>0</v>
          </cell>
          <cell r="BO183">
            <v>0</v>
          </cell>
          <cell r="BP183">
            <v>984326.75165562914</v>
          </cell>
          <cell r="BQ183">
            <v>5416.7223848377298</v>
          </cell>
          <cell r="BR183" t="str">
            <v>Y</v>
          </cell>
          <cell r="BS183">
            <v>5438.2693461636973</v>
          </cell>
          <cell r="BT183">
            <v>4.2957452182183831E-2</v>
          </cell>
          <cell r="BU183">
            <v>0</v>
          </cell>
          <cell r="BV183">
            <v>984326.75165562914</v>
          </cell>
          <cell r="BW183">
            <v>0</v>
          </cell>
          <cell r="BX183">
            <v>984326.75165562914</v>
          </cell>
          <cell r="BY183">
            <v>3900</v>
          </cell>
          <cell r="BZ183">
            <v>980426.75165562914</v>
          </cell>
        </row>
        <row r="184">
          <cell r="C184">
            <v>9252016</v>
          </cell>
          <cell r="D184" t="str">
            <v>Bourne Elsea Park Church of England Primary Academy</v>
          </cell>
          <cell r="E184">
            <v>300</v>
          </cell>
          <cell r="F184">
            <v>300</v>
          </cell>
          <cell r="G184">
            <v>0</v>
          </cell>
          <cell r="H184">
            <v>965100</v>
          </cell>
          <cell r="I184">
            <v>0</v>
          </cell>
          <cell r="J184">
            <v>0</v>
          </cell>
          <cell r="K184">
            <v>18330</v>
          </cell>
          <cell r="L184">
            <v>0</v>
          </cell>
          <cell r="M184">
            <v>24190.000000000058</v>
          </cell>
          <cell r="N184">
            <v>0</v>
          </cell>
          <cell r="O184">
            <v>1539.999999999998</v>
          </cell>
          <cell r="P184">
            <v>540.00000000000023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14124.999999999995</v>
          </cell>
          <cell r="AB184">
            <v>0</v>
          </cell>
          <cell r="AC184">
            <v>0</v>
          </cell>
          <cell r="AD184">
            <v>73117.647058823524</v>
          </cell>
          <cell r="AE184">
            <v>0</v>
          </cell>
          <cell r="AF184">
            <v>9249.9999999999909</v>
          </cell>
          <cell r="AG184">
            <v>0</v>
          </cell>
          <cell r="AH184">
            <v>121300</v>
          </cell>
          <cell r="AI184">
            <v>0</v>
          </cell>
          <cell r="AJ184">
            <v>0</v>
          </cell>
          <cell r="AK184">
            <v>0</v>
          </cell>
          <cell r="AL184">
            <v>1869.04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965100</v>
          </cell>
          <cell r="AV184">
            <v>141092.64705882358</v>
          </cell>
          <cell r="AW184">
            <v>123169.04</v>
          </cell>
          <cell r="AX184">
            <v>118509.73788235294</v>
          </cell>
          <cell r="AY184">
            <v>1229361.6870588236</v>
          </cell>
          <cell r="AZ184">
            <v>1227492.6470588236</v>
          </cell>
          <cell r="BA184">
            <v>4265</v>
          </cell>
          <cell r="BB184">
            <v>1279500</v>
          </cell>
          <cell r="BC184">
            <v>52007.352941176388</v>
          </cell>
          <cell r="BD184">
            <v>0</v>
          </cell>
          <cell r="BE184">
            <v>1281369.04</v>
          </cell>
          <cell r="BF184">
            <v>1281369.04</v>
          </cell>
          <cell r="BG184">
            <v>0</v>
          </cell>
          <cell r="BH184">
            <v>1281369.04</v>
          </cell>
          <cell r="BI184">
            <v>1158200</v>
          </cell>
          <cell r="BJ184">
            <v>1158200</v>
          </cell>
          <cell r="BK184">
            <v>3860.6666666666665</v>
          </cell>
          <cell r="BL184">
            <v>3713.4615384615386</v>
          </cell>
          <cell r="BM184">
            <v>3.9640945969273193E-2</v>
          </cell>
          <cell r="BN184">
            <v>0</v>
          </cell>
          <cell r="BO184">
            <v>0</v>
          </cell>
          <cell r="BP184">
            <v>1281369.04</v>
          </cell>
          <cell r="BQ184">
            <v>4265</v>
          </cell>
          <cell r="BR184" t="str">
            <v>Y</v>
          </cell>
          <cell r="BS184">
            <v>4271.2301333333335</v>
          </cell>
          <cell r="BT184">
            <v>2.0071108724343478E-2</v>
          </cell>
          <cell r="BU184">
            <v>0</v>
          </cell>
          <cell r="BV184">
            <v>1281369.04</v>
          </cell>
          <cell r="BW184">
            <v>0</v>
          </cell>
          <cell r="BX184">
            <v>1281369.04</v>
          </cell>
          <cell r="BY184">
            <v>1869.04</v>
          </cell>
          <cell r="BZ184">
            <v>1279500</v>
          </cell>
        </row>
        <row r="185">
          <cell r="C185">
            <v>9252018</v>
          </cell>
          <cell r="D185" t="str">
            <v>Castle Wood Academy</v>
          </cell>
          <cell r="E185">
            <v>296</v>
          </cell>
          <cell r="F185">
            <v>296</v>
          </cell>
          <cell r="G185">
            <v>0</v>
          </cell>
          <cell r="H185">
            <v>952232</v>
          </cell>
          <cell r="I185">
            <v>0</v>
          </cell>
          <cell r="J185">
            <v>0</v>
          </cell>
          <cell r="K185">
            <v>42769.999999999942</v>
          </cell>
          <cell r="L185">
            <v>0</v>
          </cell>
          <cell r="M185">
            <v>56639.999999999942</v>
          </cell>
          <cell r="N185">
            <v>0</v>
          </cell>
          <cell r="O185">
            <v>220.00000000000009</v>
          </cell>
          <cell r="P185">
            <v>10799.999999999991</v>
          </cell>
          <cell r="Q185">
            <v>0</v>
          </cell>
          <cell r="R185">
            <v>15640.000000000016</v>
          </cell>
          <cell r="S185">
            <v>38710.000000000015</v>
          </cell>
          <cell r="T185">
            <v>19199.999999999931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8736.417910447768</v>
          </cell>
          <cell r="AB185">
            <v>0</v>
          </cell>
          <cell r="AC185">
            <v>0</v>
          </cell>
          <cell r="AD185">
            <v>79984.34782608696</v>
          </cell>
          <cell r="AE185">
            <v>0</v>
          </cell>
          <cell r="AF185">
            <v>0</v>
          </cell>
          <cell r="AG185">
            <v>0</v>
          </cell>
          <cell r="AH185">
            <v>121300</v>
          </cell>
          <cell r="AI185">
            <v>0</v>
          </cell>
          <cell r="AJ185">
            <v>0</v>
          </cell>
          <cell r="AK185">
            <v>0</v>
          </cell>
          <cell r="AL185">
            <v>9740.4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952232</v>
          </cell>
          <cell r="AV185">
            <v>272700.76573653455</v>
          </cell>
          <cell r="AW185">
            <v>131040.4</v>
          </cell>
          <cell r="AX185">
            <v>181634.93615304347</v>
          </cell>
          <cell r="AY185">
            <v>1297191.1757365344</v>
          </cell>
          <cell r="AZ185">
            <v>1346232.7657365345</v>
          </cell>
          <cell r="BA185">
            <v>4265</v>
          </cell>
          <cell r="BB185">
            <v>1262440</v>
          </cell>
          <cell r="BC185">
            <v>0</v>
          </cell>
          <cell r="BD185">
            <v>0</v>
          </cell>
          <cell r="BE185">
            <v>1297191.1757365344</v>
          </cell>
          <cell r="BF185">
            <v>1297191.1757365346</v>
          </cell>
          <cell r="BG185">
            <v>0</v>
          </cell>
          <cell r="BH185">
            <v>1213398.4099999999</v>
          </cell>
          <cell r="BI185">
            <v>1141140</v>
          </cell>
          <cell r="BJ185">
            <v>1224932.7657365345</v>
          </cell>
          <cell r="BK185">
            <v>4138.2863707315355</v>
          </cell>
          <cell r="BL185">
            <v>4018.3259751258515</v>
          </cell>
          <cell r="BM185">
            <v>2.9853326073658544E-2</v>
          </cell>
          <cell r="BN185">
            <v>0</v>
          </cell>
          <cell r="BO185">
            <v>0</v>
          </cell>
          <cell r="BP185">
            <v>1297191.1757365344</v>
          </cell>
          <cell r="BQ185">
            <v>4548.083668028833</v>
          </cell>
          <cell r="BR185" t="str">
            <v>Y</v>
          </cell>
          <cell r="BS185">
            <v>4382.4026207315355</v>
          </cell>
          <cell r="BT185">
            <v>-3.3129121769801539E-2</v>
          </cell>
          <cell r="BU185">
            <v>0</v>
          </cell>
          <cell r="BV185">
            <v>1297191.1757365344</v>
          </cell>
          <cell r="BW185">
            <v>0</v>
          </cell>
          <cell r="BX185">
            <v>1297191.1757365344</v>
          </cell>
          <cell r="BY185">
            <v>4134</v>
          </cell>
          <cell r="BZ185">
            <v>1293057.1757365344</v>
          </cell>
        </row>
        <row r="186">
          <cell r="C186">
            <v>9252020</v>
          </cell>
          <cell r="D186" t="str">
            <v>Huntingtower Community Primary Academy</v>
          </cell>
          <cell r="E186">
            <v>415</v>
          </cell>
          <cell r="F186">
            <v>415</v>
          </cell>
          <cell r="G186">
            <v>0</v>
          </cell>
          <cell r="H186">
            <v>1335055</v>
          </cell>
          <cell r="I186">
            <v>0</v>
          </cell>
          <cell r="J186">
            <v>0</v>
          </cell>
          <cell r="K186">
            <v>60630.000000000015</v>
          </cell>
          <cell r="L186">
            <v>0</v>
          </cell>
          <cell r="M186">
            <v>82010.000000000102</v>
          </cell>
          <cell r="N186">
            <v>0</v>
          </cell>
          <cell r="O186">
            <v>30212.801932367125</v>
          </cell>
          <cell r="P186">
            <v>23817.391304347831</v>
          </cell>
          <cell r="Q186">
            <v>6315.2173913043453</v>
          </cell>
          <cell r="R186">
            <v>2766.6666666666661</v>
          </cell>
          <cell r="S186">
            <v>22594.444444444423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30955.969101123508</v>
          </cell>
          <cell r="AB186">
            <v>0</v>
          </cell>
          <cell r="AC186">
            <v>0</v>
          </cell>
          <cell r="AD186">
            <v>178390.20172910663</v>
          </cell>
          <cell r="AE186">
            <v>0</v>
          </cell>
          <cell r="AF186">
            <v>0</v>
          </cell>
          <cell r="AG186">
            <v>0</v>
          </cell>
          <cell r="AH186">
            <v>121300</v>
          </cell>
          <cell r="AI186">
            <v>0</v>
          </cell>
          <cell r="AJ186">
            <v>0</v>
          </cell>
          <cell r="AK186">
            <v>0</v>
          </cell>
          <cell r="AL186">
            <v>7595.12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1335055</v>
          </cell>
          <cell r="AV186">
            <v>437692.6925693606</v>
          </cell>
          <cell r="AW186">
            <v>128895.12</v>
          </cell>
          <cell r="AX186">
            <v>277398.62614980579</v>
          </cell>
          <cell r="AY186">
            <v>1901642.8125693607</v>
          </cell>
          <cell r="AZ186">
            <v>1894047.6925693606</v>
          </cell>
          <cell r="BA186">
            <v>4265</v>
          </cell>
          <cell r="BB186">
            <v>1769975</v>
          </cell>
          <cell r="BC186">
            <v>0</v>
          </cell>
          <cell r="BD186">
            <v>0</v>
          </cell>
          <cell r="BE186">
            <v>1901642.8125693607</v>
          </cell>
          <cell r="BF186">
            <v>1901642.8125693607</v>
          </cell>
          <cell r="BG186">
            <v>0</v>
          </cell>
          <cell r="BH186">
            <v>1777570.12</v>
          </cell>
          <cell r="BI186">
            <v>1648675</v>
          </cell>
          <cell r="BJ186">
            <v>1772747.6925693606</v>
          </cell>
          <cell r="BK186">
            <v>4271.681186914122</v>
          </cell>
          <cell r="BL186">
            <v>4106.1781943396218</v>
          </cell>
          <cell r="BM186">
            <v>4.0305847613395486E-2</v>
          </cell>
          <cell r="BN186">
            <v>0</v>
          </cell>
          <cell r="BO186">
            <v>0</v>
          </cell>
          <cell r="BP186">
            <v>1901642.8125693607</v>
          </cell>
          <cell r="BQ186">
            <v>4563.9703435406282</v>
          </cell>
          <cell r="BR186" t="str">
            <v>Y</v>
          </cell>
          <cell r="BS186">
            <v>4582.2718375165323</v>
          </cell>
          <cell r="BT186">
            <v>3.9022414073745404E-2</v>
          </cell>
          <cell r="BU186">
            <v>0</v>
          </cell>
          <cell r="BV186">
            <v>1901642.8125693607</v>
          </cell>
          <cell r="BW186">
            <v>0</v>
          </cell>
          <cell r="BX186">
            <v>1901642.8125693607</v>
          </cell>
          <cell r="BY186">
            <v>7595.12</v>
          </cell>
          <cell r="BZ186">
            <v>1894047.6925693606</v>
          </cell>
        </row>
        <row r="187">
          <cell r="C187">
            <v>9252021</v>
          </cell>
          <cell r="D187" t="str">
            <v>Wygate Park Academy</v>
          </cell>
          <cell r="E187">
            <v>235</v>
          </cell>
          <cell r="F187">
            <v>235</v>
          </cell>
          <cell r="G187">
            <v>0</v>
          </cell>
          <cell r="H187">
            <v>755995</v>
          </cell>
          <cell r="I187">
            <v>0</v>
          </cell>
          <cell r="J187">
            <v>0</v>
          </cell>
          <cell r="K187">
            <v>14099.999999999989</v>
          </cell>
          <cell r="L187">
            <v>0</v>
          </cell>
          <cell r="M187">
            <v>20060.000000000029</v>
          </cell>
          <cell r="N187">
            <v>0</v>
          </cell>
          <cell r="O187">
            <v>880.00000000000102</v>
          </cell>
          <cell r="P187">
            <v>270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33679.512195121977</v>
          </cell>
          <cell r="AB187">
            <v>0</v>
          </cell>
          <cell r="AC187">
            <v>0</v>
          </cell>
          <cell r="AD187">
            <v>113023.34710743805</v>
          </cell>
          <cell r="AE187">
            <v>0</v>
          </cell>
          <cell r="AF187">
            <v>0</v>
          </cell>
          <cell r="AG187">
            <v>0</v>
          </cell>
          <cell r="AH187">
            <v>121300</v>
          </cell>
          <cell r="AI187">
            <v>0</v>
          </cell>
          <cell r="AJ187">
            <v>0</v>
          </cell>
          <cell r="AK187">
            <v>0</v>
          </cell>
          <cell r="AL187">
            <v>3718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755995</v>
          </cell>
          <cell r="AV187">
            <v>182012.85930256004</v>
          </cell>
          <cell r="AW187">
            <v>125018</v>
          </cell>
          <cell r="AX187">
            <v>134291.53510661161</v>
          </cell>
          <cell r="AY187">
            <v>1063025.8593025601</v>
          </cell>
          <cell r="AZ187">
            <v>1059307.8593025601</v>
          </cell>
          <cell r="BA187">
            <v>4265</v>
          </cell>
          <cell r="BB187">
            <v>1002275</v>
          </cell>
          <cell r="BC187">
            <v>0</v>
          </cell>
          <cell r="BD187">
            <v>0</v>
          </cell>
          <cell r="BE187">
            <v>1063025.8593025601</v>
          </cell>
          <cell r="BF187">
            <v>1063025.8593025599</v>
          </cell>
          <cell r="BG187">
            <v>0</v>
          </cell>
          <cell r="BH187">
            <v>1005993</v>
          </cell>
          <cell r="BI187">
            <v>880975</v>
          </cell>
          <cell r="BJ187">
            <v>938007.8593025601</v>
          </cell>
          <cell r="BK187">
            <v>3991.5228055428088</v>
          </cell>
          <cell r="BL187">
            <v>3817.8772729166667</v>
          </cell>
          <cell r="BM187">
            <v>4.5482219624489291E-2</v>
          </cell>
          <cell r="BN187">
            <v>0</v>
          </cell>
          <cell r="BO187">
            <v>0</v>
          </cell>
          <cell r="BP187">
            <v>1063025.8593025601</v>
          </cell>
          <cell r="BQ187">
            <v>4507.6930183087661</v>
          </cell>
          <cell r="BR187" t="str">
            <v>Y</v>
          </cell>
          <cell r="BS187">
            <v>4523.5142949045112</v>
          </cell>
          <cell r="BT187">
            <v>4.2576127381912965E-2</v>
          </cell>
          <cell r="BU187">
            <v>0</v>
          </cell>
          <cell r="BV187">
            <v>1063025.8593025601</v>
          </cell>
          <cell r="BW187">
            <v>0</v>
          </cell>
          <cell r="BX187">
            <v>1063025.8593025601</v>
          </cell>
          <cell r="BY187">
            <v>3718</v>
          </cell>
          <cell r="BZ187">
            <v>1059307.8593025601</v>
          </cell>
        </row>
        <row r="188">
          <cell r="C188">
            <v>9252023</v>
          </cell>
          <cell r="D188" t="str">
            <v>Weston St Mary Church of England Primary School</v>
          </cell>
          <cell r="E188">
            <v>44</v>
          </cell>
          <cell r="F188">
            <v>44</v>
          </cell>
          <cell r="G188">
            <v>0</v>
          </cell>
          <cell r="H188">
            <v>141548</v>
          </cell>
          <cell r="I188">
            <v>0</v>
          </cell>
          <cell r="J188">
            <v>0</v>
          </cell>
          <cell r="K188">
            <v>14570.000000000011</v>
          </cell>
          <cell r="L188">
            <v>0</v>
          </cell>
          <cell r="M188">
            <v>18290.000000000011</v>
          </cell>
          <cell r="N188">
            <v>0</v>
          </cell>
          <cell r="O188">
            <v>5060.0000000000027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606.34146341463361</v>
          </cell>
          <cell r="AB188">
            <v>0</v>
          </cell>
          <cell r="AC188">
            <v>0</v>
          </cell>
          <cell r="AD188">
            <v>26517.333333333332</v>
          </cell>
          <cell r="AE188">
            <v>0</v>
          </cell>
          <cell r="AF188">
            <v>4032.9999999999964</v>
          </cell>
          <cell r="AG188">
            <v>0</v>
          </cell>
          <cell r="AH188">
            <v>121300</v>
          </cell>
          <cell r="AI188">
            <v>19799.999999999993</v>
          </cell>
          <cell r="AJ188">
            <v>0</v>
          </cell>
          <cell r="AK188">
            <v>0</v>
          </cell>
          <cell r="AL188">
            <v>1098.96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141548</v>
          </cell>
          <cell r="AV188">
            <v>69076.67479674799</v>
          </cell>
          <cell r="AW188">
            <v>142198.96</v>
          </cell>
          <cell r="AX188">
            <v>44608.12816</v>
          </cell>
          <cell r="AY188">
            <v>352823.63479674794</v>
          </cell>
          <cell r="AZ188">
            <v>351724.67479674792</v>
          </cell>
          <cell r="BA188">
            <v>4265</v>
          </cell>
          <cell r="BB188">
            <v>187660</v>
          </cell>
          <cell r="BC188">
            <v>0</v>
          </cell>
          <cell r="BD188">
            <v>0</v>
          </cell>
          <cell r="BE188">
            <v>352823.63479674794</v>
          </cell>
          <cell r="BF188">
            <v>352823.63479674794</v>
          </cell>
          <cell r="BG188">
            <v>0</v>
          </cell>
          <cell r="BH188">
            <v>188758.96</v>
          </cell>
          <cell r="BI188">
            <v>46559.999999999993</v>
          </cell>
          <cell r="BJ188">
            <v>210624.67479674795</v>
          </cell>
          <cell r="BK188">
            <v>4786.9244271988173</v>
          </cell>
          <cell r="BL188">
            <v>4148.9280589743594</v>
          </cell>
          <cell r="BM188">
            <v>0.1537737842536066</v>
          </cell>
          <cell r="BN188">
            <v>0</v>
          </cell>
          <cell r="BO188">
            <v>0</v>
          </cell>
          <cell r="BP188">
            <v>352823.63479674794</v>
          </cell>
          <cell r="BQ188">
            <v>7993.7426090169984</v>
          </cell>
          <cell r="BR188" t="str">
            <v>Y</v>
          </cell>
          <cell r="BS188">
            <v>8018.7189726533625</v>
          </cell>
          <cell r="BT188">
            <v>2.8939154767831932E-2</v>
          </cell>
          <cell r="BU188">
            <v>0</v>
          </cell>
          <cell r="BV188">
            <v>352823.63479674794</v>
          </cell>
          <cell r="BW188">
            <v>0</v>
          </cell>
          <cell r="BX188">
            <v>352823.63479674794</v>
          </cell>
          <cell r="BY188">
            <v>1026.24</v>
          </cell>
          <cell r="BZ188">
            <v>351797.39479674795</v>
          </cell>
        </row>
        <row r="189">
          <cell r="C189">
            <v>9252024</v>
          </cell>
          <cell r="D189" t="str">
            <v>The Isaac Newton Primary School</v>
          </cell>
          <cell r="E189">
            <v>395</v>
          </cell>
          <cell r="F189">
            <v>395</v>
          </cell>
          <cell r="G189">
            <v>0</v>
          </cell>
          <cell r="H189">
            <v>1270715</v>
          </cell>
          <cell r="I189">
            <v>0</v>
          </cell>
          <cell r="J189">
            <v>0</v>
          </cell>
          <cell r="K189">
            <v>82249.999999999942</v>
          </cell>
          <cell r="L189">
            <v>0</v>
          </cell>
          <cell r="M189">
            <v>109150.00000000003</v>
          </cell>
          <cell r="N189">
            <v>0</v>
          </cell>
          <cell r="O189">
            <v>15739.540816326547</v>
          </cell>
          <cell r="P189">
            <v>6529.5918367346967</v>
          </cell>
          <cell r="Q189">
            <v>36819.642857142841</v>
          </cell>
          <cell r="R189">
            <v>10660.969387755102</v>
          </cell>
          <cell r="S189">
            <v>62212.49999999992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33507.861189801675</v>
          </cell>
          <cell r="AB189">
            <v>0</v>
          </cell>
          <cell r="AC189">
            <v>0</v>
          </cell>
          <cell r="AD189">
            <v>131358.25825825823</v>
          </cell>
          <cell r="AE189">
            <v>0</v>
          </cell>
          <cell r="AF189">
            <v>2127.5000000000073</v>
          </cell>
          <cell r="AG189">
            <v>0</v>
          </cell>
          <cell r="AH189">
            <v>121300</v>
          </cell>
          <cell r="AI189">
            <v>0</v>
          </cell>
          <cell r="AJ189">
            <v>0</v>
          </cell>
          <cell r="AK189">
            <v>0</v>
          </cell>
          <cell r="AL189">
            <v>7904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1270715</v>
          </cell>
          <cell r="AV189">
            <v>490355.86434601893</v>
          </cell>
          <cell r="AW189">
            <v>129204</v>
          </cell>
          <cell r="AX189">
            <v>276583.11992520676</v>
          </cell>
          <cell r="AY189">
            <v>1890274.864346019</v>
          </cell>
          <cell r="AZ189">
            <v>1882370.864346019</v>
          </cell>
          <cell r="BA189">
            <v>4265</v>
          </cell>
          <cell r="BB189">
            <v>1684675</v>
          </cell>
          <cell r="BC189">
            <v>0</v>
          </cell>
          <cell r="BD189">
            <v>0</v>
          </cell>
          <cell r="BE189">
            <v>1890274.864346019</v>
          </cell>
          <cell r="BF189">
            <v>1890274.864346019</v>
          </cell>
          <cell r="BG189">
            <v>0</v>
          </cell>
          <cell r="BH189">
            <v>1692579</v>
          </cell>
          <cell r="BI189">
            <v>1563375</v>
          </cell>
          <cell r="BJ189">
            <v>1761070.864346019</v>
          </cell>
          <cell r="BK189">
            <v>4458.4072515089092</v>
          </cell>
          <cell r="BL189">
            <v>4249.0847718750001</v>
          </cell>
          <cell r="BM189">
            <v>4.9262956818237599E-2</v>
          </cell>
          <cell r="BN189">
            <v>0</v>
          </cell>
          <cell r="BO189">
            <v>0</v>
          </cell>
          <cell r="BP189">
            <v>1890274.864346019</v>
          </cell>
          <cell r="BQ189">
            <v>4765.4958591038458</v>
          </cell>
          <cell r="BR189" t="str">
            <v>Y</v>
          </cell>
          <cell r="BS189">
            <v>4785.5059856861244</v>
          </cell>
          <cell r="BT189">
            <v>4.952871818581106E-2</v>
          </cell>
          <cell r="BU189">
            <v>0</v>
          </cell>
          <cell r="BV189">
            <v>1890274.864346019</v>
          </cell>
          <cell r="BW189">
            <v>0</v>
          </cell>
          <cell r="BX189">
            <v>1890274.864346019</v>
          </cell>
          <cell r="BY189">
            <v>7904</v>
          </cell>
          <cell r="BZ189">
            <v>1882370.864346019</v>
          </cell>
        </row>
        <row r="190">
          <cell r="C190">
            <v>9252035</v>
          </cell>
          <cell r="D190" t="str">
            <v>Ingoldsby Academy</v>
          </cell>
          <cell r="E190">
            <v>48</v>
          </cell>
          <cell r="F190">
            <v>48</v>
          </cell>
          <cell r="G190">
            <v>0</v>
          </cell>
          <cell r="H190">
            <v>154416</v>
          </cell>
          <cell r="I190">
            <v>0</v>
          </cell>
          <cell r="J190">
            <v>0</v>
          </cell>
          <cell r="K190">
            <v>6109.9999999999918</v>
          </cell>
          <cell r="L190">
            <v>0</v>
          </cell>
          <cell r="M190">
            <v>8850</v>
          </cell>
          <cell r="N190">
            <v>0</v>
          </cell>
          <cell r="O190">
            <v>0</v>
          </cell>
          <cell r="P190">
            <v>1350.0000000000043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27722.666666666664</v>
          </cell>
          <cell r="AE190">
            <v>0</v>
          </cell>
          <cell r="AF190">
            <v>6585.9999999999864</v>
          </cell>
          <cell r="AG190">
            <v>0</v>
          </cell>
          <cell r="AH190">
            <v>121300</v>
          </cell>
          <cell r="AI190">
            <v>55000</v>
          </cell>
          <cell r="AJ190">
            <v>0</v>
          </cell>
          <cell r="AK190">
            <v>0</v>
          </cell>
          <cell r="AL190">
            <v>915.2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154416</v>
          </cell>
          <cell r="AV190">
            <v>50618.666666666642</v>
          </cell>
          <cell r="AW190">
            <v>177215.2</v>
          </cell>
          <cell r="AX190">
            <v>41162.490319999997</v>
          </cell>
          <cell r="AY190">
            <v>382249.86666666664</v>
          </cell>
          <cell r="AZ190">
            <v>381334.66666666663</v>
          </cell>
          <cell r="BA190">
            <v>4265</v>
          </cell>
          <cell r="BB190">
            <v>204720</v>
          </cell>
          <cell r="BC190">
            <v>0</v>
          </cell>
          <cell r="BD190">
            <v>0</v>
          </cell>
          <cell r="BE190">
            <v>382249.86666666664</v>
          </cell>
          <cell r="BF190">
            <v>382249.8666666667</v>
          </cell>
          <cell r="BG190">
            <v>0</v>
          </cell>
          <cell r="BH190">
            <v>205635.20000000001</v>
          </cell>
          <cell r="BI190">
            <v>28420.000000000011</v>
          </cell>
          <cell r="BJ190">
            <v>205034.66666666663</v>
          </cell>
          <cell r="BK190">
            <v>4271.5555555555547</v>
          </cell>
          <cell r="BL190">
            <v>3674.22923488372</v>
          </cell>
          <cell r="BM190">
            <v>0.16257187085681077</v>
          </cell>
          <cell r="BN190">
            <v>0</v>
          </cell>
          <cell r="BO190">
            <v>0</v>
          </cell>
          <cell r="BP190">
            <v>382249.86666666664</v>
          </cell>
          <cell r="BQ190">
            <v>7944.4722222222217</v>
          </cell>
          <cell r="BR190" t="str">
            <v>Y</v>
          </cell>
          <cell r="BS190">
            <v>7963.5388888888883</v>
          </cell>
          <cell r="BT190">
            <v>2.1554185597192799E-2</v>
          </cell>
          <cell r="BU190">
            <v>0</v>
          </cell>
          <cell r="BV190">
            <v>382249.86666666664</v>
          </cell>
          <cell r="BW190">
            <v>0</v>
          </cell>
          <cell r="BX190">
            <v>382249.86666666664</v>
          </cell>
          <cell r="BY190">
            <v>915.2</v>
          </cell>
          <cell r="BZ190">
            <v>381334.66666666663</v>
          </cell>
        </row>
        <row r="191">
          <cell r="C191">
            <v>9252036</v>
          </cell>
          <cell r="D191" t="str">
            <v>Manor Farm Academy</v>
          </cell>
          <cell r="E191">
            <v>199.5</v>
          </cell>
          <cell r="F191">
            <v>199.5</v>
          </cell>
          <cell r="G191">
            <v>0</v>
          </cell>
          <cell r="H191">
            <v>641791.5</v>
          </cell>
          <cell r="I191">
            <v>0</v>
          </cell>
          <cell r="J191">
            <v>0</v>
          </cell>
          <cell r="K191">
            <v>7727.8846153846143</v>
          </cell>
          <cell r="L191">
            <v>0</v>
          </cell>
          <cell r="M191">
            <v>10347.692307692307</v>
          </cell>
          <cell r="N191">
            <v>0</v>
          </cell>
          <cell r="O191">
            <v>0</v>
          </cell>
          <cell r="P191">
            <v>591.92307692307759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5932.4999999999973</v>
          </cell>
          <cell r="AB191">
            <v>0</v>
          </cell>
          <cell r="AC191">
            <v>0</v>
          </cell>
          <cell r="AD191">
            <v>51235.227272727265</v>
          </cell>
          <cell r="AE191">
            <v>0</v>
          </cell>
          <cell r="AF191">
            <v>0</v>
          </cell>
          <cell r="AG191">
            <v>0</v>
          </cell>
          <cell r="AH191">
            <v>121300</v>
          </cell>
          <cell r="AI191">
            <v>0</v>
          </cell>
          <cell r="AJ191">
            <v>0</v>
          </cell>
          <cell r="AK191">
            <v>0</v>
          </cell>
          <cell r="AL191">
            <v>4628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641791.5</v>
          </cell>
          <cell r="AV191">
            <v>75835.227272727265</v>
          </cell>
          <cell r="AW191">
            <v>125928</v>
          </cell>
          <cell r="AX191">
            <v>82258.50590062936</v>
          </cell>
          <cell r="AY191">
            <v>847582.19727272727</v>
          </cell>
          <cell r="AZ191">
            <v>838926.72727272729</v>
          </cell>
          <cell r="BA191">
            <v>4265</v>
          </cell>
          <cell r="BB191">
            <v>850867.5</v>
          </cell>
          <cell r="BC191">
            <v>11940.772727272706</v>
          </cell>
          <cell r="BD191">
            <v>0</v>
          </cell>
          <cell r="BE191">
            <v>859522.97</v>
          </cell>
          <cell r="BF191">
            <v>859522.97</v>
          </cell>
          <cell r="BG191">
            <v>0</v>
          </cell>
          <cell r="BH191">
            <v>859522.97</v>
          </cell>
          <cell r="BI191">
            <v>729567.5</v>
          </cell>
          <cell r="BJ191">
            <v>729567.5</v>
          </cell>
          <cell r="BK191">
            <v>3656.9799498746866</v>
          </cell>
          <cell r="BL191">
            <v>3455.7952766798412</v>
          </cell>
          <cell r="BM191">
            <v>5.8216606334427809E-2</v>
          </cell>
          <cell r="BN191">
            <v>0</v>
          </cell>
          <cell r="BO191">
            <v>0</v>
          </cell>
          <cell r="BP191">
            <v>859522.97</v>
          </cell>
          <cell r="BQ191">
            <v>4265</v>
          </cell>
          <cell r="BR191" t="str">
            <v>Y</v>
          </cell>
          <cell r="BS191">
            <v>4308.3858145363411</v>
          </cell>
          <cell r="BT191">
            <v>2.7883009767075695E-2</v>
          </cell>
          <cell r="BU191">
            <v>0</v>
          </cell>
          <cell r="BV191">
            <v>859522.97</v>
          </cell>
          <cell r="BW191">
            <v>0</v>
          </cell>
          <cell r="BX191">
            <v>859522.97</v>
          </cell>
          <cell r="BY191">
            <v>4628</v>
          </cell>
          <cell r="BZ191">
            <v>854894.97</v>
          </cell>
        </row>
        <row r="192">
          <cell r="C192">
            <v>9252040</v>
          </cell>
          <cell r="D192" t="str">
            <v>Theddlethorpe Academy</v>
          </cell>
          <cell r="E192">
            <v>90</v>
          </cell>
          <cell r="F192">
            <v>90</v>
          </cell>
          <cell r="G192">
            <v>0</v>
          </cell>
          <cell r="H192">
            <v>289530</v>
          </cell>
          <cell r="I192">
            <v>0</v>
          </cell>
          <cell r="J192">
            <v>0</v>
          </cell>
          <cell r="K192">
            <v>15980.000000000011</v>
          </cell>
          <cell r="L192">
            <v>0</v>
          </cell>
          <cell r="M192">
            <v>21240</v>
          </cell>
          <cell r="N192">
            <v>0</v>
          </cell>
          <cell r="O192">
            <v>0</v>
          </cell>
          <cell r="P192">
            <v>539.99999999999943</v>
          </cell>
          <cell r="Q192">
            <v>0</v>
          </cell>
          <cell r="R192">
            <v>5059.9999999999909</v>
          </cell>
          <cell r="S192">
            <v>9799.9999999999891</v>
          </cell>
          <cell r="T192">
            <v>22400.000000000004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34358.108108108107</v>
          </cell>
          <cell r="AE192">
            <v>0</v>
          </cell>
          <cell r="AF192">
            <v>0</v>
          </cell>
          <cell r="AG192">
            <v>0</v>
          </cell>
          <cell r="AH192">
            <v>121300</v>
          </cell>
          <cell r="AI192">
            <v>43911.882510013347</v>
          </cell>
          <cell r="AJ192">
            <v>0</v>
          </cell>
          <cell r="AK192">
            <v>0</v>
          </cell>
          <cell r="AL192">
            <v>2652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289530</v>
          </cell>
          <cell r="AV192">
            <v>109378.10810810811</v>
          </cell>
          <cell r="AW192">
            <v>167863.88251001335</v>
          </cell>
          <cell r="AX192">
            <v>78248.596383783777</v>
          </cell>
          <cell r="AY192">
            <v>566771.99061812146</v>
          </cell>
          <cell r="AZ192">
            <v>564119.99061812146</v>
          </cell>
          <cell r="BA192">
            <v>4265</v>
          </cell>
          <cell r="BB192">
            <v>383850</v>
          </cell>
          <cell r="BC192">
            <v>0</v>
          </cell>
          <cell r="BD192">
            <v>0</v>
          </cell>
          <cell r="BE192">
            <v>566771.99061812146</v>
          </cell>
          <cell r="BF192">
            <v>566771.99061812146</v>
          </cell>
          <cell r="BG192">
            <v>0</v>
          </cell>
          <cell r="BH192">
            <v>386502</v>
          </cell>
          <cell r="BI192">
            <v>218638.11748998665</v>
          </cell>
          <cell r="BJ192">
            <v>398908.10810810811</v>
          </cell>
          <cell r="BK192">
            <v>4432.3123123123123</v>
          </cell>
          <cell r="BL192">
            <v>4139.5026869410194</v>
          </cell>
          <cell r="BM192">
            <v>7.0735459671285125E-2</v>
          </cell>
          <cell r="BN192">
            <v>0</v>
          </cell>
          <cell r="BO192">
            <v>0</v>
          </cell>
          <cell r="BP192">
            <v>566771.99061812146</v>
          </cell>
          <cell r="BQ192">
            <v>6267.9998957569051</v>
          </cell>
          <cell r="BR192" t="str">
            <v>Y</v>
          </cell>
          <cell r="BS192">
            <v>6297.4665624235722</v>
          </cell>
          <cell r="BT192">
            <v>2.9944967805077605E-2</v>
          </cell>
          <cell r="BU192">
            <v>0</v>
          </cell>
          <cell r="BV192">
            <v>566771.99061812146</v>
          </cell>
          <cell r="BW192">
            <v>0</v>
          </cell>
          <cell r="BX192">
            <v>566771.99061812146</v>
          </cell>
          <cell r="BY192">
            <v>2652</v>
          </cell>
          <cell r="BZ192">
            <v>564119.99061812146</v>
          </cell>
        </row>
        <row r="193">
          <cell r="C193">
            <v>9252042</v>
          </cell>
          <cell r="D193" t="str">
            <v>South Witham Academy</v>
          </cell>
          <cell r="E193">
            <v>86</v>
          </cell>
          <cell r="F193">
            <v>86</v>
          </cell>
          <cell r="G193">
            <v>0</v>
          </cell>
          <cell r="H193">
            <v>276662</v>
          </cell>
          <cell r="I193">
            <v>0</v>
          </cell>
          <cell r="J193">
            <v>0</v>
          </cell>
          <cell r="K193">
            <v>8459.9999999999873</v>
          </cell>
          <cell r="L193">
            <v>0</v>
          </cell>
          <cell r="M193">
            <v>11210.000000000025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639.34210526315758</v>
          </cell>
          <cell r="AB193">
            <v>0</v>
          </cell>
          <cell r="AC193">
            <v>0</v>
          </cell>
          <cell r="AD193">
            <v>39095.402298850575</v>
          </cell>
          <cell r="AE193">
            <v>0</v>
          </cell>
          <cell r="AF193">
            <v>0</v>
          </cell>
          <cell r="AG193">
            <v>0</v>
          </cell>
          <cell r="AH193">
            <v>121300</v>
          </cell>
          <cell r="AI193">
            <v>46849.132176234976</v>
          </cell>
          <cell r="AJ193">
            <v>0</v>
          </cell>
          <cell r="AK193">
            <v>0</v>
          </cell>
          <cell r="AL193">
            <v>2845.7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276662</v>
          </cell>
          <cell r="AV193">
            <v>59404.74440411375</v>
          </cell>
          <cell r="AW193">
            <v>170994.83217623498</v>
          </cell>
          <cell r="AX193">
            <v>55206.559840000002</v>
          </cell>
          <cell r="AY193">
            <v>507061.57658034872</v>
          </cell>
          <cell r="AZ193">
            <v>504215.8765803487</v>
          </cell>
          <cell r="BA193">
            <v>4265</v>
          </cell>
          <cell r="BB193">
            <v>366790</v>
          </cell>
          <cell r="BC193">
            <v>0</v>
          </cell>
          <cell r="BD193">
            <v>0</v>
          </cell>
          <cell r="BE193">
            <v>507061.57658034872</v>
          </cell>
          <cell r="BF193">
            <v>507061.57658034872</v>
          </cell>
          <cell r="BG193">
            <v>0</v>
          </cell>
          <cell r="BH193">
            <v>369635.7</v>
          </cell>
          <cell r="BI193">
            <v>198640.86782376503</v>
          </cell>
          <cell r="BJ193">
            <v>336066.74440411374</v>
          </cell>
          <cell r="BK193">
            <v>3907.7528419082992</v>
          </cell>
          <cell r="BL193">
            <v>3544.7758611787153</v>
          </cell>
          <cell r="BM193">
            <v>0.10239772412828552</v>
          </cell>
          <cell r="BN193">
            <v>0</v>
          </cell>
          <cell r="BO193">
            <v>0</v>
          </cell>
          <cell r="BP193">
            <v>507061.57658034872</v>
          </cell>
          <cell r="BQ193">
            <v>5862.9753090738222</v>
          </cell>
          <cell r="BR193" t="str">
            <v>Y</v>
          </cell>
          <cell r="BS193">
            <v>5896.0648439575434</v>
          </cell>
          <cell r="BT193">
            <v>0.13971102408254321</v>
          </cell>
          <cell r="BU193">
            <v>0</v>
          </cell>
          <cell r="BV193">
            <v>507061.57658034872</v>
          </cell>
          <cell r="BW193">
            <v>0</v>
          </cell>
          <cell r="BX193">
            <v>507061.57658034872</v>
          </cell>
          <cell r="BY193">
            <v>2845.7</v>
          </cell>
          <cell r="BZ193">
            <v>504215.8765803487</v>
          </cell>
        </row>
        <row r="194">
          <cell r="C194">
            <v>9252043</v>
          </cell>
          <cell r="D194" t="str">
            <v>Gosberton Academy</v>
          </cell>
          <cell r="E194">
            <v>137</v>
          </cell>
          <cell r="F194">
            <v>137</v>
          </cell>
          <cell r="G194">
            <v>0</v>
          </cell>
          <cell r="H194">
            <v>440729</v>
          </cell>
          <cell r="I194">
            <v>0</v>
          </cell>
          <cell r="J194">
            <v>0</v>
          </cell>
          <cell r="K194">
            <v>11280.000000000011</v>
          </cell>
          <cell r="L194">
            <v>0</v>
          </cell>
          <cell r="M194">
            <v>14750.000000000038</v>
          </cell>
          <cell r="N194">
            <v>0</v>
          </cell>
          <cell r="O194">
            <v>17600</v>
          </cell>
          <cell r="P194">
            <v>539.99999999999989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619.24</v>
          </cell>
          <cell r="AB194">
            <v>0</v>
          </cell>
          <cell r="AC194">
            <v>0</v>
          </cell>
          <cell r="AD194">
            <v>47441.774193548386</v>
          </cell>
          <cell r="AE194">
            <v>0</v>
          </cell>
          <cell r="AF194">
            <v>4421.4999999999991</v>
          </cell>
          <cell r="AG194">
            <v>0</v>
          </cell>
          <cell r="AH194">
            <v>121300</v>
          </cell>
          <cell r="AI194">
            <v>9399.1989319091972</v>
          </cell>
          <cell r="AJ194">
            <v>0</v>
          </cell>
          <cell r="AK194">
            <v>0</v>
          </cell>
          <cell r="AL194">
            <v>1826.16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440729</v>
          </cell>
          <cell r="AV194">
            <v>96652.514193548443</v>
          </cell>
          <cell r="AW194">
            <v>132525.3589319092</v>
          </cell>
          <cell r="AX194">
            <v>81385.079554193551</v>
          </cell>
          <cell r="AY194">
            <v>669906.87312545767</v>
          </cell>
          <cell r="AZ194">
            <v>668080.71312545764</v>
          </cell>
          <cell r="BA194">
            <v>4265</v>
          </cell>
          <cell r="BB194">
            <v>584305</v>
          </cell>
          <cell r="BC194">
            <v>0</v>
          </cell>
          <cell r="BD194">
            <v>0</v>
          </cell>
          <cell r="BE194">
            <v>669906.87312545767</v>
          </cell>
          <cell r="BF194">
            <v>669906.87312545767</v>
          </cell>
          <cell r="BG194">
            <v>0</v>
          </cell>
          <cell r="BH194">
            <v>586131.16</v>
          </cell>
          <cell r="BI194">
            <v>453605.80106809089</v>
          </cell>
          <cell r="BJ194">
            <v>537381.51419354847</v>
          </cell>
          <cell r="BK194">
            <v>3922.4928043324708</v>
          </cell>
          <cell r="BL194">
            <v>3741.9134425045104</v>
          </cell>
          <cell r="BM194">
            <v>4.8258561990438861E-2</v>
          </cell>
          <cell r="BN194">
            <v>0</v>
          </cell>
          <cell r="BO194">
            <v>0</v>
          </cell>
          <cell r="BP194">
            <v>669906.87312545767</v>
          </cell>
          <cell r="BQ194">
            <v>4876.5015556602748</v>
          </cell>
          <cell r="BR194" t="str">
            <v>Y</v>
          </cell>
          <cell r="BS194">
            <v>4889.831190696771</v>
          </cell>
          <cell r="BT194">
            <v>2.9008186349099407E-2</v>
          </cell>
          <cell r="BU194">
            <v>0</v>
          </cell>
          <cell r="BV194">
            <v>669906.87312545767</v>
          </cell>
          <cell r="BW194">
            <v>0</v>
          </cell>
          <cell r="BX194">
            <v>669906.87312545767</v>
          </cell>
          <cell r="BY194">
            <v>1620.14</v>
          </cell>
          <cell r="BZ194">
            <v>668286.73312545766</v>
          </cell>
        </row>
        <row r="195">
          <cell r="C195">
            <v>9252045</v>
          </cell>
          <cell r="D195" t="str">
            <v>Chapel St Leonards Primary School</v>
          </cell>
          <cell r="E195">
            <v>145</v>
          </cell>
          <cell r="F195">
            <v>145</v>
          </cell>
          <cell r="G195">
            <v>0</v>
          </cell>
          <cell r="H195">
            <v>466465</v>
          </cell>
          <cell r="I195">
            <v>0</v>
          </cell>
          <cell r="J195">
            <v>0</v>
          </cell>
          <cell r="K195">
            <v>35720.000000000022</v>
          </cell>
          <cell r="L195">
            <v>0</v>
          </cell>
          <cell r="M195">
            <v>47199.999999999956</v>
          </cell>
          <cell r="N195">
            <v>0</v>
          </cell>
          <cell r="O195">
            <v>2658.3333333333321</v>
          </cell>
          <cell r="P195">
            <v>815.62499999999875</v>
          </cell>
          <cell r="Q195">
            <v>16916.666666666682</v>
          </cell>
          <cell r="R195">
            <v>2779.1666666666688</v>
          </cell>
          <cell r="S195">
            <v>3453.8194444444434</v>
          </cell>
          <cell r="T195">
            <v>42533.333333333299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63653.956834532379</v>
          </cell>
          <cell r="AE195">
            <v>0</v>
          </cell>
          <cell r="AF195">
            <v>6752.5000000000146</v>
          </cell>
          <cell r="AG195">
            <v>0</v>
          </cell>
          <cell r="AH195">
            <v>121300</v>
          </cell>
          <cell r="AI195">
            <v>1497.9973297730251</v>
          </cell>
          <cell r="AJ195">
            <v>0</v>
          </cell>
          <cell r="AK195">
            <v>0</v>
          </cell>
          <cell r="AL195">
            <v>3822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466465</v>
          </cell>
          <cell r="AV195">
            <v>222483.40127897676</v>
          </cell>
          <cell r="AW195">
            <v>126619.99732977303</v>
          </cell>
          <cell r="AX195">
            <v>133795.9660146283</v>
          </cell>
          <cell r="AY195">
            <v>815568.39860874985</v>
          </cell>
          <cell r="AZ195">
            <v>811746.39860874985</v>
          </cell>
          <cell r="BA195">
            <v>4265</v>
          </cell>
          <cell r="BB195">
            <v>618425</v>
          </cell>
          <cell r="BC195">
            <v>0</v>
          </cell>
          <cell r="BD195">
            <v>0</v>
          </cell>
          <cell r="BE195">
            <v>815568.39860874985</v>
          </cell>
          <cell r="BF195">
            <v>815568.39860874985</v>
          </cell>
          <cell r="BG195">
            <v>0</v>
          </cell>
          <cell r="BH195">
            <v>622247</v>
          </cell>
          <cell r="BI195">
            <v>495627.00267022697</v>
          </cell>
          <cell r="BJ195">
            <v>688948.40127897682</v>
          </cell>
          <cell r="BK195">
            <v>4751.3682846825986</v>
          </cell>
          <cell r="BL195">
            <v>4610.958485914065</v>
          </cell>
          <cell r="BM195">
            <v>3.0451325727062824E-2</v>
          </cell>
          <cell r="BN195">
            <v>0</v>
          </cell>
          <cell r="BO195">
            <v>0</v>
          </cell>
          <cell r="BP195">
            <v>815568.39860874985</v>
          </cell>
          <cell r="BQ195">
            <v>5598.2510248879298</v>
          </cell>
          <cell r="BR195" t="str">
            <v>Y</v>
          </cell>
          <cell r="BS195">
            <v>5624.6096455775851</v>
          </cell>
          <cell r="BT195">
            <v>1.6154381242094562E-2</v>
          </cell>
          <cell r="BU195">
            <v>0</v>
          </cell>
          <cell r="BV195">
            <v>815568.39860874985</v>
          </cell>
          <cell r="BW195">
            <v>0</v>
          </cell>
          <cell r="BX195">
            <v>815568.39860874985</v>
          </cell>
          <cell r="BY195">
            <v>3822</v>
          </cell>
          <cell r="BZ195">
            <v>811746.39860874985</v>
          </cell>
        </row>
        <row r="196">
          <cell r="C196">
            <v>9252047</v>
          </cell>
          <cell r="D196" t="str">
            <v>Holbeach Bank Primary Academy</v>
          </cell>
          <cell r="E196">
            <v>72</v>
          </cell>
          <cell r="F196">
            <v>72</v>
          </cell>
          <cell r="G196">
            <v>0</v>
          </cell>
          <cell r="H196">
            <v>231624</v>
          </cell>
          <cell r="I196">
            <v>0</v>
          </cell>
          <cell r="J196">
            <v>0</v>
          </cell>
          <cell r="K196">
            <v>24909.999999999996</v>
          </cell>
          <cell r="L196">
            <v>0</v>
          </cell>
          <cell r="M196">
            <v>32450.000000000004</v>
          </cell>
          <cell r="N196">
            <v>0</v>
          </cell>
          <cell r="O196">
            <v>2200.0000000000018</v>
          </cell>
          <cell r="P196">
            <v>2970.000000000005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666.88524590163854</v>
          </cell>
          <cell r="AB196">
            <v>0</v>
          </cell>
          <cell r="AC196">
            <v>0</v>
          </cell>
          <cell r="AD196">
            <v>42036</v>
          </cell>
          <cell r="AE196">
            <v>0</v>
          </cell>
          <cell r="AF196">
            <v>7104.0000000000218</v>
          </cell>
          <cell r="AG196">
            <v>0</v>
          </cell>
          <cell r="AH196">
            <v>121300</v>
          </cell>
          <cell r="AI196">
            <v>55000</v>
          </cell>
          <cell r="AJ196">
            <v>0</v>
          </cell>
          <cell r="AK196">
            <v>0</v>
          </cell>
          <cell r="AL196">
            <v>894.4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231624</v>
          </cell>
          <cell r="AV196">
            <v>112336.88524590168</v>
          </cell>
          <cell r="AW196">
            <v>177194.4</v>
          </cell>
          <cell r="AX196">
            <v>63804.310880000005</v>
          </cell>
          <cell r="AY196">
            <v>521155.28524590167</v>
          </cell>
          <cell r="AZ196">
            <v>520260.88524590165</v>
          </cell>
          <cell r="BA196">
            <v>4265</v>
          </cell>
          <cell r="BB196">
            <v>307080</v>
          </cell>
          <cell r="BC196">
            <v>0</v>
          </cell>
          <cell r="BD196">
            <v>0</v>
          </cell>
          <cell r="BE196">
            <v>521155.28524590167</v>
          </cell>
          <cell r="BF196">
            <v>521155.28524590167</v>
          </cell>
          <cell r="BG196">
            <v>0</v>
          </cell>
          <cell r="BH196">
            <v>307974.40000000002</v>
          </cell>
          <cell r="BI196">
            <v>130780.00000000003</v>
          </cell>
          <cell r="BJ196">
            <v>343960.88524590165</v>
          </cell>
          <cell r="BK196">
            <v>4777.2345173041895</v>
          </cell>
          <cell r="BL196">
            <v>3315.1892836065572</v>
          </cell>
          <cell r="BM196">
            <v>0.4410141046628534</v>
          </cell>
          <cell r="BN196">
            <v>0</v>
          </cell>
          <cell r="BO196">
            <v>0</v>
          </cell>
          <cell r="BP196">
            <v>521155.28524590167</v>
          </cell>
          <cell r="BQ196">
            <v>7225.8456284153008</v>
          </cell>
          <cell r="BR196" t="str">
            <v>Y</v>
          </cell>
          <cell r="BS196">
            <v>7238.2678506375232</v>
          </cell>
          <cell r="BT196">
            <v>0.16370575529527365</v>
          </cell>
          <cell r="BU196">
            <v>0</v>
          </cell>
          <cell r="BV196">
            <v>521155.28524590167</v>
          </cell>
          <cell r="BW196">
            <v>0</v>
          </cell>
          <cell r="BX196">
            <v>521155.28524590167</v>
          </cell>
          <cell r="BY196">
            <v>894.4</v>
          </cell>
          <cell r="BZ196">
            <v>520260.88524590165</v>
          </cell>
        </row>
        <row r="197">
          <cell r="C197">
            <v>9252048</v>
          </cell>
          <cell r="D197" t="str">
            <v>Poplar Farm School</v>
          </cell>
          <cell r="E197">
            <v>250</v>
          </cell>
          <cell r="F197">
            <v>250</v>
          </cell>
          <cell r="G197">
            <v>0</v>
          </cell>
          <cell r="H197">
            <v>804250</v>
          </cell>
          <cell r="I197">
            <v>0</v>
          </cell>
          <cell r="J197">
            <v>0</v>
          </cell>
          <cell r="K197">
            <v>15848.837209302375</v>
          </cell>
          <cell r="L197">
            <v>0</v>
          </cell>
          <cell r="M197">
            <v>21267.441860465133</v>
          </cell>
          <cell r="N197">
            <v>0</v>
          </cell>
          <cell r="O197">
            <v>4604.6511627906957</v>
          </cell>
          <cell r="P197">
            <v>2825.5813953488387</v>
          </cell>
          <cell r="Q197">
            <v>1953.4883720930238</v>
          </cell>
          <cell r="R197">
            <v>3744.1860465116256</v>
          </cell>
          <cell r="S197">
            <v>11965.116279069773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19667.721518987353</v>
          </cell>
          <cell r="AB197">
            <v>0</v>
          </cell>
          <cell r="AC197">
            <v>0</v>
          </cell>
          <cell r="AD197">
            <v>85978.260869565231</v>
          </cell>
          <cell r="AE197">
            <v>0</v>
          </cell>
          <cell r="AF197">
            <v>0</v>
          </cell>
          <cell r="AG197">
            <v>0</v>
          </cell>
          <cell r="AH197">
            <v>121300</v>
          </cell>
          <cell r="AI197">
            <v>0</v>
          </cell>
          <cell r="AJ197">
            <v>0</v>
          </cell>
          <cell r="AK197">
            <v>0</v>
          </cell>
          <cell r="AL197">
            <v>2158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804250</v>
          </cell>
          <cell r="AV197">
            <v>167855.28471413406</v>
          </cell>
          <cell r="AW197">
            <v>123458</v>
          </cell>
          <cell r="AX197">
            <v>132741.48694641056</v>
          </cell>
          <cell r="AY197">
            <v>1084540.874714134</v>
          </cell>
          <cell r="AZ197">
            <v>1093405.2847141339</v>
          </cell>
          <cell r="BA197">
            <v>4265</v>
          </cell>
          <cell r="BB197">
            <v>1066250</v>
          </cell>
          <cell r="BC197">
            <v>0</v>
          </cell>
          <cell r="BD197">
            <v>0</v>
          </cell>
          <cell r="BE197">
            <v>1084540.874714134</v>
          </cell>
          <cell r="BF197">
            <v>1084540.874714134</v>
          </cell>
          <cell r="BG197">
            <v>0</v>
          </cell>
          <cell r="BH197">
            <v>1057385.5900000001</v>
          </cell>
          <cell r="BI197">
            <v>944950.00000000012</v>
          </cell>
          <cell r="BJ197">
            <v>972105.28471413406</v>
          </cell>
          <cell r="BK197">
            <v>3888.4211388565363</v>
          </cell>
          <cell r="BL197">
            <v>3760.8924322776566</v>
          </cell>
          <cell r="BM197">
            <v>3.3909160890742723E-2</v>
          </cell>
          <cell r="BN197">
            <v>0</v>
          </cell>
          <cell r="BO197">
            <v>0</v>
          </cell>
          <cell r="BP197">
            <v>1084540.874714134</v>
          </cell>
          <cell r="BQ197">
            <v>4373.6211388565362</v>
          </cell>
          <cell r="BR197" t="str">
            <v>Y</v>
          </cell>
          <cell r="BS197">
            <v>4338.1634988565365</v>
          </cell>
          <cell r="BT197">
            <v>-3.3566649128302539E-2</v>
          </cell>
          <cell r="BU197">
            <v>0</v>
          </cell>
          <cell r="BV197">
            <v>1084540.874714134</v>
          </cell>
          <cell r="BW197">
            <v>0</v>
          </cell>
          <cell r="BX197">
            <v>1084540.874714134</v>
          </cell>
          <cell r="BY197">
            <v>2158</v>
          </cell>
          <cell r="BZ197">
            <v>1082382.874714134</v>
          </cell>
        </row>
        <row r="198">
          <cell r="C198">
            <v>9252049</v>
          </cell>
          <cell r="D198" t="str">
            <v>Colsterworth Church of England Primary School</v>
          </cell>
          <cell r="E198">
            <v>112</v>
          </cell>
          <cell r="F198">
            <v>112</v>
          </cell>
          <cell r="G198">
            <v>0</v>
          </cell>
          <cell r="H198">
            <v>360304</v>
          </cell>
          <cell r="I198">
            <v>0</v>
          </cell>
          <cell r="J198">
            <v>0</v>
          </cell>
          <cell r="K198">
            <v>9870</v>
          </cell>
          <cell r="L198">
            <v>0</v>
          </cell>
          <cell r="M198">
            <v>15339.999999999991</v>
          </cell>
          <cell r="N198">
            <v>0</v>
          </cell>
          <cell r="O198">
            <v>0</v>
          </cell>
          <cell r="P198">
            <v>270.00000000000006</v>
          </cell>
          <cell r="Q198">
            <v>0</v>
          </cell>
          <cell r="R198">
            <v>460.00000000000011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3071.8446601941714</v>
          </cell>
          <cell r="AB198">
            <v>0</v>
          </cell>
          <cell r="AC198">
            <v>0</v>
          </cell>
          <cell r="AD198">
            <v>28888.695652173912</v>
          </cell>
          <cell r="AE198">
            <v>0</v>
          </cell>
          <cell r="AF198">
            <v>4883.9999999999854</v>
          </cell>
          <cell r="AG198">
            <v>0</v>
          </cell>
          <cell r="AH198">
            <v>121300</v>
          </cell>
          <cell r="AI198">
            <v>27757.009345794384</v>
          </cell>
          <cell r="AJ198">
            <v>0</v>
          </cell>
          <cell r="AK198">
            <v>0</v>
          </cell>
          <cell r="AL198">
            <v>2749.8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360304</v>
          </cell>
          <cell r="AV198">
            <v>62784.540312368059</v>
          </cell>
          <cell r="AW198">
            <v>151806.80934579438</v>
          </cell>
          <cell r="AX198">
            <v>53496.757106086952</v>
          </cell>
          <cell r="AY198">
            <v>574895.34965816245</v>
          </cell>
          <cell r="AZ198">
            <v>572145.5496581624</v>
          </cell>
          <cell r="BA198">
            <v>4265</v>
          </cell>
          <cell r="BB198">
            <v>477680</v>
          </cell>
          <cell r="BC198">
            <v>0</v>
          </cell>
          <cell r="BD198">
            <v>0</v>
          </cell>
          <cell r="BE198">
            <v>574895.34965816245</v>
          </cell>
          <cell r="BF198">
            <v>574895.34965816245</v>
          </cell>
          <cell r="BG198">
            <v>0</v>
          </cell>
          <cell r="BH198">
            <v>480429.8</v>
          </cell>
          <cell r="BI198">
            <v>328622.99065420561</v>
          </cell>
          <cell r="BJ198">
            <v>423088.54031236807</v>
          </cell>
          <cell r="BK198">
            <v>3777.5762527890006</v>
          </cell>
          <cell r="BL198">
            <v>3544.7948278564968</v>
          </cell>
          <cell r="BM198">
            <v>6.5668518556619676E-2</v>
          </cell>
          <cell r="BN198">
            <v>0</v>
          </cell>
          <cell r="BO198">
            <v>0</v>
          </cell>
          <cell r="BP198">
            <v>574895.34965816245</v>
          </cell>
          <cell r="BQ198">
            <v>5108.4424076621644</v>
          </cell>
          <cell r="BR198" t="str">
            <v>Y</v>
          </cell>
          <cell r="BS198">
            <v>5132.9941933764503</v>
          </cell>
          <cell r="BT198">
            <v>7.6315286085241629E-2</v>
          </cell>
          <cell r="BU198">
            <v>0</v>
          </cell>
          <cell r="BV198">
            <v>574895.34965816245</v>
          </cell>
          <cell r="BW198">
            <v>0</v>
          </cell>
          <cell r="BX198">
            <v>574895.34965816245</v>
          </cell>
          <cell r="BY198">
            <v>2749.8</v>
          </cell>
          <cell r="BZ198">
            <v>572145.5496581624</v>
          </cell>
        </row>
        <row r="199">
          <cell r="C199">
            <v>9252057</v>
          </cell>
          <cell r="D199" t="str">
            <v>Fosse Way Academy</v>
          </cell>
          <cell r="E199">
            <v>497</v>
          </cell>
          <cell r="F199">
            <v>497</v>
          </cell>
          <cell r="G199">
            <v>0</v>
          </cell>
          <cell r="H199">
            <v>1598849</v>
          </cell>
          <cell r="I199">
            <v>0</v>
          </cell>
          <cell r="J199">
            <v>0</v>
          </cell>
          <cell r="K199">
            <v>44180.000000000065</v>
          </cell>
          <cell r="L199">
            <v>0</v>
          </cell>
          <cell r="M199">
            <v>61950.000000000058</v>
          </cell>
          <cell r="N199">
            <v>0</v>
          </cell>
          <cell r="O199">
            <v>1099.9999999999966</v>
          </cell>
          <cell r="P199">
            <v>1620.0000000000034</v>
          </cell>
          <cell r="Q199">
            <v>2939.9999999999959</v>
          </cell>
          <cell r="R199">
            <v>2760.0000000000059</v>
          </cell>
          <cell r="S199">
            <v>490.00000000000097</v>
          </cell>
          <cell r="T199">
            <v>2559.9999999999991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3927.3426573426614</v>
          </cell>
          <cell r="AB199">
            <v>0</v>
          </cell>
          <cell r="AC199">
            <v>0</v>
          </cell>
          <cell r="AD199">
            <v>129196.66666666666</v>
          </cell>
          <cell r="AE199">
            <v>0</v>
          </cell>
          <cell r="AF199">
            <v>0</v>
          </cell>
          <cell r="AG199">
            <v>0</v>
          </cell>
          <cell r="AH199">
            <v>121300</v>
          </cell>
          <cell r="AI199">
            <v>0</v>
          </cell>
          <cell r="AJ199">
            <v>0</v>
          </cell>
          <cell r="AK199">
            <v>0</v>
          </cell>
          <cell r="AL199">
            <v>8788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1598849</v>
          </cell>
          <cell r="AV199">
            <v>250724.00932400941</v>
          </cell>
          <cell r="AW199">
            <v>130088</v>
          </cell>
          <cell r="AX199">
            <v>205163.25268000003</v>
          </cell>
          <cell r="AY199">
            <v>1979661.0093240095</v>
          </cell>
          <cell r="AZ199">
            <v>1970873.0093240095</v>
          </cell>
          <cell r="BA199">
            <v>4265</v>
          </cell>
          <cell r="BB199">
            <v>2119705</v>
          </cell>
          <cell r="BC199">
            <v>148831.99067599047</v>
          </cell>
          <cell r="BD199">
            <v>0</v>
          </cell>
          <cell r="BE199">
            <v>2128493</v>
          </cell>
          <cell r="BF199">
            <v>2128493</v>
          </cell>
          <cell r="BG199">
            <v>0</v>
          </cell>
          <cell r="BH199">
            <v>2128493</v>
          </cell>
          <cell r="BI199">
            <v>1998405</v>
          </cell>
          <cell r="BJ199">
            <v>1998405</v>
          </cell>
          <cell r="BK199">
            <v>4020.9356136820925</v>
          </cell>
          <cell r="BL199">
            <v>3934.9494949494951</v>
          </cell>
          <cell r="BM199">
            <v>2.1851898948883702E-2</v>
          </cell>
          <cell r="BN199">
            <v>0</v>
          </cell>
          <cell r="BO199">
            <v>0</v>
          </cell>
          <cell r="BP199">
            <v>2128493</v>
          </cell>
          <cell r="BQ199">
            <v>4265</v>
          </cell>
          <cell r="BR199" t="str">
            <v>Y</v>
          </cell>
          <cell r="BS199">
            <v>4282.682092555332</v>
          </cell>
          <cell r="BT199">
            <v>2.0231906539182942E-2</v>
          </cell>
          <cell r="BU199">
            <v>0</v>
          </cell>
          <cell r="BV199">
            <v>2128493</v>
          </cell>
          <cell r="BW199">
            <v>0</v>
          </cell>
          <cell r="BX199">
            <v>2128493</v>
          </cell>
          <cell r="BY199">
            <v>8788</v>
          </cell>
          <cell r="BZ199">
            <v>2119705</v>
          </cell>
        </row>
        <row r="200">
          <cell r="C200">
            <v>9252058</v>
          </cell>
          <cell r="D200" t="str">
            <v>Hartsholme Academy</v>
          </cell>
          <cell r="E200">
            <v>394</v>
          </cell>
          <cell r="F200">
            <v>394</v>
          </cell>
          <cell r="G200">
            <v>0</v>
          </cell>
          <cell r="H200">
            <v>1267498</v>
          </cell>
          <cell r="I200">
            <v>0</v>
          </cell>
          <cell r="J200">
            <v>0</v>
          </cell>
          <cell r="K200">
            <v>71440.000000000029</v>
          </cell>
          <cell r="L200">
            <v>0</v>
          </cell>
          <cell r="M200">
            <v>92039.999999999927</v>
          </cell>
          <cell r="N200">
            <v>0</v>
          </cell>
          <cell r="O200">
            <v>18699.999999999996</v>
          </cell>
          <cell r="P200">
            <v>25650.000000000051</v>
          </cell>
          <cell r="Q200">
            <v>15119.999999999996</v>
          </cell>
          <cell r="R200">
            <v>13799.999999999993</v>
          </cell>
          <cell r="S200">
            <v>490.00000000000045</v>
          </cell>
          <cell r="T200">
            <v>12159.999999999998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2596.0349854227343</v>
          </cell>
          <cell r="AB200">
            <v>0</v>
          </cell>
          <cell r="AC200">
            <v>0</v>
          </cell>
          <cell r="AD200">
            <v>106694.73372781066</v>
          </cell>
          <cell r="AE200">
            <v>0</v>
          </cell>
          <cell r="AF200">
            <v>0</v>
          </cell>
          <cell r="AG200">
            <v>0</v>
          </cell>
          <cell r="AH200">
            <v>121300</v>
          </cell>
          <cell r="AI200">
            <v>0</v>
          </cell>
          <cell r="AJ200">
            <v>0</v>
          </cell>
          <cell r="AK200">
            <v>0</v>
          </cell>
          <cell r="AL200">
            <v>14046.13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1267498</v>
          </cell>
          <cell r="AV200">
            <v>358690.76871323341</v>
          </cell>
          <cell r="AW200">
            <v>135346.13</v>
          </cell>
          <cell r="AX200">
            <v>226719.37821798824</v>
          </cell>
          <cell r="AY200">
            <v>1761534.8987132334</v>
          </cell>
          <cell r="AZ200">
            <v>1747488.7687132335</v>
          </cell>
          <cell r="BA200">
            <v>4265</v>
          </cell>
          <cell r="BB200">
            <v>1680410</v>
          </cell>
          <cell r="BC200">
            <v>0</v>
          </cell>
          <cell r="BD200">
            <v>0</v>
          </cell>
          <cell r="BE200">
            <v>1761534.8987132334</v>
          </cell>
          <cell r="BF200">
            <v>1761534.8987132334</v>
          </cell>
          <cell r="BG200">
            <v>0</v>
          </cell>
          <cell r="BH200">
            <v>1694456.13</v>
          </cell>
          <cell r="BI200">
            <v>1559110</v>
          </cell>
          <cell r="BJ200">
            <v>1626188.7687132335</v>
          </cell>
          <cell r="BK200">
            <v>4127.3826617087143</v>
          </cell>
          <cell r="BL200">
            <v>3983.3347825123155</v>
          </cell>
          <cell r="BM200">
            <v>3.6162634340653338E-2</v>
          </cell>
          <cell r="BN200">
            <v>0</v>
          </cell>
          <cell r="BO200">
            <v>0</v>
          </cell>
          <cell r="BP200">
            <v>1761534.8987132334</v>
          </cell>
          <cell r="BQ200">
            <v>4435.250682013283</v>
          </cell>
          <cell r="BR200" t="str">
            <v>Y</v>
          </cell>
          <cell r="BS200">
            <v>4470.9007581554151</v>
          </cell>
          <cell r="BT200">
            <v>3.5359810046133866E-2</v>
          </cell>
          <cell r="BU200">
            <v>0</v>
          </cell>
          <cell r="BV200">
            <v>1761534.8987132334</v>
          </cell>
          <cell r="BW200">
            <v>0</v>
          </cell>
          <cell r="BX200">
            <v>1761534.8987132334</v>
          </cell>
          <cell r="BY200">
            <v>14659.21</v>
          </cell>
          <cell r="BZ200">
            <v>1746875.6887132335</v>
          </cell>
        </row>
        <row r="201">
          <cell r="C201">
            <v>9252061</v>
          </cell>
          <cell r="D201" t="str">
            <v>Waddington Redwood Primary Academy</v>
          </cell>
          <cell r="E201">
            <v>295</v>
          </cell>
          <cell r="F201">
            <v>295</v>
          </cell>
          <cell r="G201">
            <v>0</v>
          </cell>
          <cell r="H201">
            <v>949015</v>
          </cell>
          <cell r="I201">
            <v>0</v>
          </cell>
          <cell r="J201">
            <v>0</v>
          </cell>
          <cell r="K201">
            <v>22560.000000000047</v>
          </cell>
          <cell r="L201">
            <v>0</v>
          </cell>
          <cell r="M201">
            <v>32450.000000000055</v>
          </cell>
          <cell r="N201">
            <v>0</v>
          </cell>
          <cell r="O201">
            <v>439.99999999999983</v>
          </cell>
          <cell r="P201">
            <v>0</v>
          </cell>
          <cell r="Q201">
            <v>1679.9999999999993</v>
          </cell>
          <cell r="R201">
            <v>4600.0000000000045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1945.6225680933912</v>
          </cell>
          <cell r="AB201">
            <v>0</v>
          </cell>
          <cell r="AC201">
            <v>0</v>
          </cell>
          <cell r="AD201">
            <v>89596.047430830033</v>
          </cell>
          <cell r="AE201">
            <v>0</v>
          </cell>
          <cell r="AF201">
            <v>9527.4999999999891</v>
          </cell>
          <cell r="AG201">
            <v>0</v>
          </cell>
          <cell r="AH201">
            <v>121300</v>
          </cell>
          <cell r="AI201">
            <v>0</v>
          </cell>
          <cell r="AJ201">
            <v>0</v>
          </cell>
          <cell r="AK201">
            <v>0</v>
          </cell>
          <cell r="AL201">
            <v>5772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949015</v>
          </cell>
          <cell r="AV201">
            <v>162799.16999892355</v>
          </cell>
          <cell r="AW201">
            <v>127072</v>
          </cell>
          <cell r="AX201">
            <v>134015.57142450594</v>
          </cell>
          <cell r="AY201">
            <v>1238886.1699989235</v>
          </cell>
          <cell r="AZ201">
            <v>1233114.1699989235</v>
          </cell>
          <cell r="BA201">
            <v>4265</v>
          </cell>
          <cell r="BB201">
            <v>1258175</v>
          </cell>
          <cell r="BC201">
            <v>25060.830001076451</v>
          </cell>
          <cell r="BD201">
            <v>0</v>
          </cell>
          <cell r="BE201">
            <v>1263947</v>
          </cell>
          <cell r="BF201">
            <v>1263946.9999999998</v>
          </cell>
          <cell r="BG201">
            <v>0</v>
          </cell>
          <cell r="BH201">
            <v>1263947</v>
          </cell>
          <cell r="BI201">
            <v>1136875</v>
          </cell>
          <cell r="BJ201">
            <v>1136875</v>
          </cell>
          <cell r="BK201">
            <v>3853.8135593220341</v>
          </cell>
          <cell r="BL201">
            <v>3758.8194444444443</v>
          </cell>
          <cell r="BM201">
            <v>2.5272327197836418E-2</v>
          </cell>
          <cell r="BN201">
            <v>0</v>
          </cell>
          <cell r="BO201">
            <v>0</v>
          </cell>
          <cell r="BP201">
            <v>1263947</v>
          </cell>
          <cell r="BQ201">
            <v>4265</v>
          </cell>
          <cell r="BR201" t="str">
            <v>Y</v>
          </cell>
          <cell r="BS201">
            <v>4284.5661016949152</v>
          </cell>
          <cell r="BT201">
            <v>2.0124665833453514E-2</v>
          </cell>
          <cell r="BU201">
            <v>0</v>
          </cell>
          <cell r="BV201">
            <v>1263947</v>
          </cell>
          <cell r="BW201">
            <v>0</v>
          </cell>
          <cell r="BX201">
            <v>1263947</v>
          </cell>
          <cell r="BY201">
            <v>5772</v>
          </cell>
          <cell r="BZ201">
            <v>1258175</v>
          </cell>
        </row>
        <row r="202">
          <cell r="C202">
            <v>9252063</v>
          </cell>
          <cell r="D202" t="str">
            <v>St Giles Academy</v>
          </cell>
          <cell r="E202">
            <v>397</v>
          </cell>
          <cell r="F202">
            <v>397</v>
          </cell>
          <cell r="G202">
            <v>0</v>
          </cell>
          <cell r="H202">
            <v>1277149</v>
          </cell>
          <cell r="I202">
            <v>0</v>
          </cell>
          <cell r="J202">
            <v>0</v>
          </cell>
          <cell r="K202">
            <v>103869.99999999996</v>
          </cell>
          <cell r="L202">
            <v>0</v>
          </cell>
          <cell r="M202">
            <v>138649.99999999994</v>
          </cell>
          <cell r="N202">
            <v>0</v>
          </cell>
          <cell r="O202">
            <v>439.99999999999983</v>
          </cell>
          <cell r="P202">
            <v>14850.000000000033</v>
          </cell>
          <cell r="Q202">
            <v>36539.99999999992</v>
          </cell>
          <cell r="R202">
            <v>9659.9999999999927</v>
          </cell>
          <cell r="S202">
            <v>98979.999999999985</v>
          </cell>
          <cell r="T202">
            <v>1279.9999999999995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17812.455882352933</v>
          </cell>
          <cell r="AB202">
            <v>0</v>
          </cell>
          <cell r="AC202">
            <v>0</v>
          </cell>
          <cell r="AD202">
            <v>211766.21118012423</v>
          </cell>
          <cell r="AE202">
            <v>0</v>
          </cell>
          <cell r="AF202">
            <v>0</v>
          </cell>
          <cell r="AG202">
            <v>0</v>
          </cell>
          <cell r="AH202">
            <v>121300</v>
          </cell>
          <cell r="AI202">
            <v>0</v>
          </cell>
          <cell r="AJ202">
            <v>0</v>
          </cell>
          <cell r="AK202">
            <v>0</v>
          </cell>
          <cell r="AL202">
            <v>8788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1277149</v>
          </cell>
          <cell r="AV202">
            <v>633848.66706247698</v>
          </cell>
          <cell r="AW202">
            <v>130088</v>
          </cell>
          <cell r="AX202">
            <v>359419.92469863355</v>
          </cell>
          <cell r="AY202">
            <v>2041085.667062477</v>
          </cell>
          <cell r="AZ202">
            <v>2032297.667062477</v>
          </cell>
          <cell r="BA202">
            <v>4265</v>
          </cell>
          <cell r="BB202">
            <v>1693205</v>
          </cell>
          <cell r="BC202">
            <v>0</v>
          </cell>
          <cell r="BD202">
            <v>0</v>
          </cell>
          <cell r="BE202">
            <v>2041085.667062477</v>
          </cell>
          <cell r="BF202">
            <v>2041085.6670624772</v>
          </cell>
          <cell r="BG202">
            <v>0</v>
          </cell>
          <cell r="BH202">
            <v>1701993</v>
          </cell>
          <cell r="BI202">
            <v>1571905</v>
          </cell>
          <cell r="BJ202">
            <v>1910997.667062477</v>
          </cell>
          <cell r="BK202">
            <v>4813.5961386964154</v>
          </cell>
          <cell r="BL202">
            <v>4538.2982054726363</v>
          </cell>
          <cell r="BM202">
            <v>6.0661049750279375E-2</v>
          </cell>
          <cell r="BN202">
            <v>0</v>
          </cell>
          <cell r="BO202">
            <v>0</v>
          </cell>
          <cell r="BP202">
            <v>2041085.667062477</v>
          </cell>
          <cell r="BQ202">
            <v>5119.1377004092619</v>
          </cell>
          <cell r="BR202" t="str">
            <v>Y</v>
          </cell>
          <cell r="BS202">
            <v>5141.2737205603953</v>
          </cell>
          <cell r="BT202">
            <v>5.7461797610592447E-2</v>
          </cell>
          <cell r="BU202">
            <v>0</v>
          </cell>
          <cell r="BV202">
            <v>2041085.667062477</v>
          </cell>
          <cell r="BW202">
            <v>0</v>
          </cell>
          <cell r="BX202">
            <v>2041085.667062477</v>
          </cell>
          <cell r="BY202">
            <v>8788</v>
          </cell>
          <cell r="BZ202">
            <v>2032297.667062477</v>
          </cell>
        </row>
        <row r="203">
          <cell r="C203">
            <v>9252064</v>
          </cell>
          <cell r="D203" t="str">
            <v>Ling Moor Primary Academy</v>
          </cell>
          <cell r="E203">
            <v>414</v>
          </cell>
          <cell r="F203">
            <v>414</v>
          </cell>
          <cell r="G203">
            <v>0</v>
          </cell>
          <cell r="H203">
            <v>1331838</v>
          </cell>
          <cell r="I203">
            <v>0</v>
          </cell>
          <cell r="J203">
            <v>0</v>
          </cell>
          <cell r="K203">
            <v>21619.999999999978</v>
          </cell>
          <cell r="L203">
            <v>0</v>
          </cell>
          <cell r="M203">
            <v>30089.999999999891</v>
          </cell>
          <cell r="N203">
            <v>0</v>
          </cell>
          <cell r="O203">
            <v>1319.9999999999995</v>
          </cell>
          <cell r="P203">
            <v>809.99999999999977</v>
          </cell>
          <cell r="Q203">
            <v>1680</v>
          </cell>
          <cell r="R203">
            <v>4600.0000000000045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7268.3898305084704</v>
          </cell>
          <cell r="AB203">
            <v>0</v>
          </cell>
          <cell r="AC203">
            <v>0</v>
          </cell>
          <cell r="AD203">
            <v>71248.448275862072</v>
          </cell>
          <cell r="AE203">
            <v>0</v>
          </cell>
          <cell r="AF203">
            <v>0</v>
          </cell>
          <cell r="AG203">
            <v>0</v>
          </cell>
          <cell r="AH203">
            <v>121300</v>
          </cell>
          <cell r="AI203">
            <v>0</v>
          </cell>
          <cell r="AJ203">
            <v>0</v>
          </cell>
          <cell r="AK203">
            <v>0</v>
          </cell>
          <cell r="AL203">
            <v>5876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1331838</v>
          </cell>
          <cell r="AV203">
            <v>138636.83810637041</v>
          </cell>
          <cell r="AW203">
            <v>127176</v>
          </cell>
          <cell r="AX203">
            <v>140889.91765999998</v>
          </cell>
          <cell r="AY203">
            <v>1597650.8381063705</v>
          </cell>
          <cell r="AZ203">
            <v>1591774.8381063705</v>
          </cell>
          <cell r="BA203">
            <v>4265</v>
          </cell>
          <cell r="BB203">
            <v>1765710</v>
          </cell>
          <cell r="BC203">
            <v>173935.16189362947</v>
          </cell>
          <cell r="BD203">
            <v>0</v>
          </cell>
          <cell r="BE203">
            <v>1771586</v>
          </cell>
          <cell r="BF203">
            <v>1771586</v>
          </cell>
          <cell r="BG203">
            <v>0</v>
          </cell>
          <cell r="BH203">
            <v>1771586</v>
          </cell>
          <cell r="BI203">
            <v>1644410</v>
          </cell>
          <cell r="BJ203">
            <v>1644410</v>
          </cell>
          <cell r="BK203">
            <v>3972.0048309178742</v>
          </cell>
          <cell r="BL203">
            <v>3881.9656019656018</v>
          </cell>
          <cell r="BM203">
            <v>2.3194236679140535E-2</v>
          </cell>
          <cell r="BN203">
            <v>0</v>
          </cell>
          <cell r="BO203">
            <v>0</v>
          </cell>
          <cell r="BP203">
            <v>1771586</v>
          </cell>
          <cell r="BQ203">
            <v>4265</v>
          </cell>
          <cell r="BR203" t="str">
            <v>Y</v>
          </cell>
          <cell r="BS203">
            <v>4279.1932367149757</v>
          </cell>
          <cell r="BT203">
            <v>2.020673651249516E-2</v>
          </cell>
          <cell r="BU203">
            <v>0</v>
          </cell>
          <cell r="BV203">
            <v>1771586</v>
          </cell>
          <cell r="BW203">
            <v>0</v>
          </cell>
          <cell r="BX203">
            <v>1771586</v>
          </cell>
          <cell r="BY203">
            <v>5876</v>
          </cell>
          <cell r="BZ203">
            <v>1765710</v>
          </cell>
        </row>
        <row r="204">
          <cell r="C204">
            <v>9252066</v>
          </cell>
          <cell r="D204" t="str">
            <v>The Bluecoat School</v>
          </cell>
          <cell r="E204">
            <v>186</v>
          </cell>
          <cell r="F204">
            <v>186</v>
          </cell>
          <cell r="G204">
            <v>0</v>
          </cell>
          <cell r="H204">
            <v>598362</v>
          </cell>
          <cell r="I204">
            <v>0</v>
          </cell>
          <cell r="J204">
            <v>0</v>
          </cell>
          <cell r="K204">
            <v>41830</v>
          </cell>
          <cell r="L204">
            <v>0</v>
          </cell>
          <cell r="M204">
            <v>55460.000000000051</v>
          </cell>
          <cell r="N204">
            <v>0</v>
          </cell>
          <cell r="O204">
            <v>9900.0000000000109</v>
          </cell>
          <cell r="P204">
            <v>10530.000000000013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2677.4522292993606</v>
          </cell>
          <cell r="AB204">
            <v>0</v>
          </cell>
          <cell r="AC204">
            <v>0</v>
          </cell>
          <cell r="AD204">
            <v>66372.631578947374</v>
          </cell>
          <cell r="AE204">
            <v>0</v>
          </cell>
          <cell r="AF204">
            <v>777.00000000000728</v>
          </cell>
          <cell r="AG204">
            <v>0</v>
          </cell>
          <cell r="AH204">
            <v>121300</v>
          </cell>
          <cell r="AI204">
            <v>0</v>
          </cell>
          <cell r="AJ204">
            <v>0</v>
          </cell>
          <cell r="AK204">
            <v>0</v>
          </cell>
          <cell r="AL204">
            <v>3968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598362</v>
          </cell>
          <cell r="AV204">
            <v>187547.08380824683</v>
          </cell>
          <cell r="AW204">
            <v>125268</v>
          </cell>
          <cell r="AX204">
            <v>114704.09731368424</v>
          </cell>
          <cell r="AY204">
            <v>911177.08380824677</v>
          </cell>
          <cell r="AZ204">
            <v>907209.08380824677</v>
          </cell>
          <cell r="BA204">
            <v>4265</v>
          </cell>
          <cell r="BB204">
            <v>793290</v>
          </cell>
          <cell r="BC204">
            <v>0</v>
          </cell>
          <cell r="BD204">
            <v>0</v>
          </cell>
          <cell r="BE204">
            <v>911177.08380824677</v>
          </cell>
          <cell r="BF204">
            <v>911177.08380824677</v>
          </cell>
          <cell r="BG204">
            <v>0</v>
          </cell>
          <cell r="BH204">
            <v>797258</v>
          </cell>
          <cell r="BI204">
            <v>671990</v>
          </cell>
          <cell r="BJ204">
            <v>785909.08380824677</v>
          </cell>
          <cell r="BK204">
            <v>4225.317654883047</v>
          </cell>
          <cell r="BL204">
            <v>4012.7611634020618</v>
          </cell>
          <cell r="BM204">
            <v>5.2970132740413962E-2</v>
          </cell>
          <cell r="BN204">
            <v>0</v>
          </cell>
          <cell r="BO204">
            <v>0</v>
          </cell>
          <cell r="BP204">
            <v>911177.08380824677</v>
          </cell>
          <cell r="BQ204">
            <v>4877.4681925174555</v>
          </cell>
          <cell r="BR204" t="str">
            <v>Y</v>
          </cell>
          <cell r="BS204">
            <v>4898.8015258507894</v>
          </cell>
          <cell r="BT204">
            <v>5.1706907123659995E-2</v>
          </cell>
          <cell r="BU204">
            <v>0</v>
          </cell>
          <cell r="BV204">
            <v>911177.08380824677</v>
          </cell>
          <cell r="BW204">
            <v>0</v>
          </cell>
          <cell r="BX204">
            <v>911177.08380824677</v>
          </cell>
          <cell r="BY204">
            <v>3867.25</v>
          </cell>
          <cell r="BZ204">
            <v>907309.83380824677</v>
          </cell>
        </row>
        <row r="205">
          <cell r="C205">
            <v>9252069</v>
          </cell>
          <cell r="D205" t="str">
            <v>Thurlby Community Primary Academy</v>
          </cell>
          <cell r="E205">
            <v>170</v>
          </cell>
          <cell r="F205">
            <v>170</v>
          </cell>
          <cell r="G205">
            <v>0</v>
          </cell>
          <cell r="H205">
            <v>546890</v>
          </cell>
          <cell r="I205">
            <v>0</v>
          </cell>
          <cell r="J205">
            <v>0</v>
          </cell>
          <cell r="K205">
            <v>15980</v>
          </cell>
          <cell r="L205">
            <v>0</v>
          </cell>
          <cell r="M205">
            <v>20649.999999999949</v>
          </cell>
          <cell r="N205">
            <v>0</v>
          </cell>
          <cell r="O205">
            <v>0</v>
          </cell>
          <cell r="P205">
            <v>0</v>
          </cell>
          <cell r="Q205">
            <v>839.99999999999704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50113.043478260872</v>
          </cell>
          <cell r="AE205">
            <v>0</v>
          </cell>
          <cell r="AF205">
            <v>1730.6804733727795</v>
          </cell>
          <cell r="AG205">
            <v>0</v>
          </cell>
          <cell r="AH205">
            <v>121300</v>
          </cell>
          <cell r="AI205">
            <v>0</v>
          </cell>
          <cell r="AJ205">
            <v>0</v>
          </cell>
          <cell r="AK205">
            <v>0</v>
          </cell>
          <cell r="AL205">
            <v>3411.2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546890</v>
          </cell>
          <cell r="AV205">
            <v>89313.723951633598</v>
          </cell>
          <cell r="AW205">
            <v>124711.2</v>
          </cell>
          <cell r="AX205">
            <v>79615.964539130437</v>
          </cell>
          <cell r="AY205">
            <v>760914.92395163351</v>
          </cell>
          <cell r="AZ205">
            <v>757503.72395163355</v>
          </cell>
          <cell r="BA205">
            <v>4265</v>
          </cell>
          <cell r="BB205">
            <v>725050</v>
          </cell>
          <cell r="BC205">
            <v>0</v>
          </cell>
          <cell r="BD205">
            <v>0</v>
          </cell>
          <cell r="BE205">
            <v>760914.92395163351</v>
          </cell>
          <cell r="BF205">
            <v>760914.92395163362</v>
          </cell>
          <cell r="BG205">
            <v>0</v>
          </cell>
          <cell r="BH205">
            <v>728461.2</v>
          </cell>
          <cell r="BI205">
            <v>603750</v>
          </cell>
          <cell r="BJ205">
            <v>636203.72395163355</v>
          </cell>
          <cell r="BK205">
            <v>3742.3748467743148</v>
          </cell>
          <cell r="BL205">
            <v>3589.7270971428575</v>
          </cell>
          <cell r="BM205">
            <v>4.2523497051615164E-2</v>
          </cell>
          <cell r="BN205">
            <v>0</v>
          </cell>
          <cell r="BO205">
            <v>0</v>
          </cell>
          <cell r="BP205">
            <v>760914.92395163351</v>
          </cell>
          <cell r="BQ205">
            <v>4455.9042585390207</v>
          </cell>
          <cell r="BR205" t="str">
            <v>Y</v>
          </cell>
          <cell r="BS205">
            <v>4475.9701408919618</v>
          </cell>
          <cell r="BT205">
            <v>4.0351693782209486E-2</v>
          </cell>
          <cell r="BU205">
            <v>0</v>
          </cell>
          <cell r="BV205">
            <v>760914.92395163351</v>
          </cell>
          <cell r="BW205">
            <v>0</v>
          </cell>
          <cell r="BX205">
            <v>760914.92395163351</v>
          </cell>
          <cell r="BY205">
            <v>3411.2</v>
          </cell>
          <cell r="BZ205">
            <v>757503.72395163355</v>
          </cell>
        </row>
        <row r="206">
          <cell r="C206">
            <v>9252072</v>
          </cell>
          <cell r="D206" t="str">
            <v>Bourne Westfield Primary Academy</v>
          </cell>
          <cell r="E206">
            <v>622</v>
          </cell>
          <cell r="F206">
            <v>622</v>
          </cell>
          <cell r="G206">
            <v>0</v>
          </cell>
          <cell r="H206">
            <v>2000974</v>
          </cell>
          <cell r="I206">
            <v>0</v>
          </cell>
          <cell r="J206">
            <v>0</v>
          </cell>
          <cell r="K206">
            <v>40419.999999999913</v>
          </cell>
          <cell r="L206">
            <v>0</v>
          </cell>
          <cell r="M206">
            <v>53690.000000000175</v>
          </cell>
          <cell r="N206">
            <v>0</v>
          </cell>
          <cell r="O206">
            <v>2860.0000000000055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9927.4011299435133</v>
          </cell>
          <cell r="AB206">
            <v>0</v>
          </cell>
          <cell r="AC206">
            <v>0</v>
          </cell>
          <cell r="AD206">
            <v>169609.07335907334</v>
          </cell>
          <cell r="AE206">
            <v>0</v>
          </cell>
          <cell r="AF206">
            <v>0</v>
          </cell>
          <cell r="AG206">
            <v>0</v>
          </cell>
          <cell r="AH206">
            <v>121300</v>
          </cell>
          <cell r="AI206">
            <v>0</v>
          </cell>
          <cell r="AJ206">
            <v>0</v>
          </cell>
          <cell r="AK206">
            <v>0</v>
          </cell>
          <cell r="AL206">
            <v>12480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2000974</v>
          </cell>
          <cell r="AV206">
            <v>276506.47448901692</v>
          </cell>
          <cell r="AW206">
            <v>133780</v>
          </cell>
          <cell r="AX206">
            <v>246816.86367613901</v>
          </cell>
          <cell r="AY206">
            <v>2411260.4744890169</v>
          </cell>
          <cell r="AZ206">
            <v>2398780.4744890169</v>
          </cell>
          <cell r="BA206">
            <v>4265</v>
          </cell>
          <cell r="BB206">
            <v>2652830</v>
          </cell>
          <cell r="BC206">
            <v>254049.52551098308</v>
          </cell>
          <cell r="BD206">
            <v>0</v>
          </cell>
          <cell r="BE206">
            <v>2665310</v>
          </cell>
          <cell r="BF206">
            <v>2665310</v>
          </cell>
          <cell r="BG206">
            <v>0</v>
          </cell>
          <cell r="BH206">
            <v>2665310</v>
          </cell>
          <cell r="BI206">
            <v>2531530</v>
          </cell>
          <cell r="BJ206">
            <v>2531530</v>
          </cell>
          <cell r="BK206">
            <v>4069.9839228295818</v>
          </cell>
          <cell r="BL206">
            <v>3985.2969502407705</v>
          </cell>
          <cell r="BM206">
            <v>2.1249852557083618E-2</v>
          </cell>
          <cell r="BN206">
            <v>0</v>
          </cell>
          <cell r="BO206">
            <v>0</v>
          </cell>
          <cell r="BP206">
            <v>2665310</v>
          </cell>
          <cell r="BQ206">
            <v>4265</v>
          </cell>
          <cell r="BR206" t="str">
            <v>Y</v>
          </cell>
          <cell r="BS206">
            <v>4285.0643086816717</v>
          </cell>
          <cell r="BT206">
            <v>2.024560857468094E-2</v>
          </cell>
          <cell r="BU206">
            <v>0</v>
          </cell>
          <cell r="BV206">
            <v>2665310</v>
          </cell>
          <cell r="BW206">
            <v>0</v>
          </cell>
          <cell r="BX206">
            <v>2665310</v>
          </cell>
          <cell r="BY206">
            <v>12480</v>
          </cell>
          <cell r="BZ206">
            <v>2652830</v>
          </cell>
        </row>
        <row r="207">
          <cell r="C207">
            <v>9252073</v>
          </cell>
          <cell r="D207" t="str">
            <v>St Nicholas CE Primary Academy</v>
          </cell>
          <cell r="E207">
            <v>192</v>
          </cell>
          <cell r="F207">
            <v>192</v>
          </cell>
          <cell r="G207">
            <v>0</v>
          </cell>
          <cell r="H207">
            <v>617664</v>
          </cell>
          <cell r="I207">
            <v>0</v>
          </cell>
          <cell r="J207">
            <v>0</v>
          </cell>
          <cell r="K207">
            <v>25849.999999999967</v>
          </cell>
          <cell r="L207">
            <v>0</v>
          </cell>
          <cell r="M207">
            <v>38940</v>
          </cell>
          <cell r="N207">
            <v>0</v>
          </cell>
          <cell r="O207">
            <v>9459.9999999999854</v>
          </cell>
          <cell r="P207">
            <v>24030.000000000018</v>
          </cell>
          <cell r="Q207">
            <v>1260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38063.157894736833</v>
          </cell>
          <cell r="AB207">
            <v>0</v>
          </cell>
          <cell r="AC207">
            <v>0</v>
          </cell>
          <cell r="AD207">
            <v>95717.647058823524</v>
          </cell>
          <cell r="AE207">
            <v>0</v>
          </cell>
          <cell r="AF207">
            <v>7844.0000000000591</v>
          </cell>
          <cell r="AG207">
            <v>0</v>
          </cell>
          <cell r="AH207">
            <v>121300</v>
          </cell>
          <cell r="AI207">
            <v>0</v>
          </cell>
          <cell r="AJ207">
            <v>0</v>
          </cell>
          <cell r="AK207">
            <v>0</v>
          </cell>
          <cell r="AL207">
            <v>4903.6000000000004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617664</v>
          </cell>
          <cell r="AV207">
            <v>241164.80495356038</v>
          </cell>
          <cell r="AW207">
            <v>126203.6</v>
          </cell>
          <cell r="AX207">
            <v>140254.55436235294</v>
          </cell>
          <cell r="AY207">
            <v>985032.40495356033</v>
          </cell>
          <cell r="AZ207">
            <v>980128.80495356035</v>
          </cell>
          <cell r="BA207">
            <v>4265</v>
          </cell>
          <cell r="BB207">
            <v>818880</v>
          </cell>
          <cell r="BC207">
            <v>0</v>
          </cell>
          <cell r="BD207">
            <v>0</v>
          </cell>
          <cell r="BE207">
            <v>985032.40495356033</v>
          </cell>
          <cell r="BF207">
            <v>985032.40495356044</v>
          </cell>
          <cell r="BG207">
            <v>0</v>
          </cell>
          <cell r="BH207">
            <v>823783.6</v>
          </cell>
          <cell r="BI207">
            <v>697580</v>
          </cell>
          <cell r="BJ207">
            <v>858828.80495356035</v>
          </cell>
          <cell r="BK207">
            <v>4473.0666924664602</v>
          </cell>
          <cell r="BL207">
            <v>4289.1255795121951</v>
          </cell>
          <cell r="BM207">
            <v>4.2885457547079966E-2</v>
          </cell>
          <cell r="BN207">
            <v>0</v>
          </cell>
          <cell r="BO207">
            <v>0</v>
          </cell>
          <cell r="BP207">
            <v>985032.40495356033</v>
          </cell>
          <cell r="BQ207">
            <v>5104.8375257997932</v>
          </cell>
          <cell r="BR207" t="str">
            <v>Y</v>
          </cell>
          <cell r="BS207">
            <v>5130.3771091331264</v>
          </cell>
          <cell r="BT207">
            <v>4.600113753025914E-2</v>
          </cell>
          <cell r="BU207">
            <v>0</v>
          </cell>
          <cell r="BV207">
            <v>985032.40495356033</v>
          </cell>
          <cell r="BW207">
            <v>0</v>
          </cell>
          <cell r="BX207">
            <v>985032.40495356033</v>
          </cell>
          <cell r="BY207">
            <v>4903.6000000000004</v>
          </cell>
          <cell r="BZ207">
            <v>980128.80495356035</v>
          </cell>
        </row>
        <row r="208">
          <cell r="C208">
            <v>9252074</v>
          </cell>
          <cell r="D208" t="str">
            <v>Branston Junior Academy</v>
          </cell>
          <cell r="E208">
            <v>155</v>
          </cell>
          <cell r="F208">
            <v>155</v>
          </cell>
          <cell r="G208">
            <v>0</v>
          </cell>
          <cell r="H208">
            <v>498635</v>
          </cell>
          <cell r="I208">
            <v>0</v>
          </cell>
          <cell r="J208">
            <v>0</v>
          </cell>
          <cell r="K208">
            <v>15040.000000000013</v>
          </cell>
          <cell r="L208">
            <v>0</v>
          </cell>
          <cell r="M208">
            <v>21830.000000000018</v>
          </cell>
          <cell r="N208">
            <v>0</v>
          </cell>
          <cell r="O208">
            <v>0</v>
          </cell>
          <cell r="P208">
            <v>809.9999999999992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1129.9999999999991</v>
          </cell>
          <cell r="AB208">
            <v>0</v>
          </cell>
          <cell r="AC208">
            <v>0</v>
          </cell>
          <cell r="AD208">
            <v>39301.951219512193</v>
          </cell>
          <cell r="AE208">
            <v>0</v>
          </cell>
          <cell r="AF208">
            <v>8047.5000000000682</v>
          </cell>
          <cell r="AG208">
            <v>0</v>
          </cell>
          <cell r="AH208">
            <v>121300</v>
          </cell>
          <cell r="AI208">
            <v>0</v>
          </cell>
          <cell r="AJ208">
            <v>0</v>
          </cell>
          <cell r="AK208">
            <v>0</v>
          </cell>
          <cell r="AL208">
            <v>3406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498635</v>
          </cell>
          <cell r="AV208">
            <v>86159.451219512295</v>
          </cell>
          <cell r="AW208">
            <v>124706</v>
          </cell>
          <cell r="AX208">
            <v>69586.710224390248</v>
          </cell>
          <cell r="AY208">
            <v>709500.45121951227</v>
          </cell>
          <cell r="AZ208">
            <v>706094.45121951227</v>
          </cell>
          <cell r="BA208">
            <v>4265</v>
          </cell>
          <cell r="BB208">
            <v>661075</v>
          </cell>
          <cell r="BC208">
            <v>0</v>
          </cell>
          <cell r="BD208">
            <v>0</v>
          </cell>
          <cell r="BE208">
            <v>709500.45121951227</v>
          </cell>
          <cell r="BF208">
            <v>709500.45121951227</v>
          </cell>
          <cell r="BG208">
            <v>0</v>
          </cell>
          <cell r="BH208">
            <v>664481</v>
          </cell>
          <cell r="BI208">
            <v>539775</v>
          </cell>
          <cell r="BJ208">
            <v>584794.45121951227</v>
          </cell>
          <cell r="BK208">
            <v>3772.8674272226599</v>
          </cell>
          <cell r="BL208">
            <v>3638.742077622378</v>
          </cell>
          <cell r="BM208">
            <v>3.68603618335933E-2</v>
          </cell>
          <cell r="BN208">
            <v>0</v>
          </cell>
          <cell r="BO208">
            <v>0</v>
          </cell>
          <cell r="BP208">
            <v>709500.45121951227</v>
          </cell>
          <cell r="BQ208">
            <v>4555.4480723839497</v>
          </cell>
          <cell r="BR208" t="str">
            <v>Y</v>
          </cell>
          <cell r="BS208">
            <v>4577.4222659323368</v>
          </cell>
          <cell r="BT208">
            <v>1.4766799885794102E-2</v>
          </cell>
          <cell r="BU208">
            <v>0</v>
          </cell>
          <cell r="BV208">
            <v>709500.45121951227</v>
          </cell>
          <cell r="BW208">
            <v>0</v>
          </cell>
          <cell r="BX208">
            <v>709500.45121951227</v>
          </cell>
          <cell r="BY208">
            <v>3406</v>
          </cell>
          <cell r="BZ208">
            <v>706094.45121951227</v>
          </cell>
        </row>
        <row r="209">
          <cell r="C209">
            <v>9252075</v>
          </cell>
          <cell r="D209" t="str">
            <v>Heighington Millfield Primary Academy</v>
          </cell>
          <cell r="E209">
            <v>271</v>
          </cell>
          <cell r="F209">
            <v>271</v>
          </cell>
          <cell r="G209">
            <v>0</v>
          </cell>
          <cell r="H209">
            <v>871807</v>
          </cell>
          <cell r="I209">
            <v>0</v>
          </cell>
          <cell r="J209">
            <v>0</v>
          </cell>
          <cell r="K209">
            <v>13629.999999999987</v>
          </cell>
          <cell r="L209">
            <v>0</v>
          </cell>
          <cell r="M209">
            <v>18289.999999999982</v>
          </cell>
          <cell r="N209">
            <v>0</v>
          </cell>
          <cell r="O209">
            <v>0</v>
          </cell>
          <cell r="P209">
            <v>269.99999999999972</v>
          </cell>
          <cell r="Q209">
            <v>0</v>
          </cell>
          <cell r="R209">
            <v>920.00000000000023</v>
          </cell>
          <cell r="S209">
            <v>980.00000000000023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640.6485355648532</v>
          </cell>
          <cell r="AB209">
            <v>0</v>
          </cell>
          <cell r="AC209">
            <v>0</v>
          </cell>
          <cell r="AD209">
            <v>53257.391304347824</v>
          </cell>
          <cell r="AE209">
            <v>0</v>
          </cell>
          <cell r="AF209">
            <v>0</v>
          </cell>
          <cell r="AG209">
            <v>0</v>
          </cell>
          <cell r="AH209">
            <v>121300</v>
          </cell>
          <cell r="AI209">
            <v>0</v>
          </cell>
          <cell r="AJ209">
            <v>0</v>
          </cell>
          <cell r="AK209">
            <v>0</v>
          </cell>
          <cell r="AL209">
            <v>5460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871807</v>
          </cell>
          <cell r="AV209">
            <v>87988.039839912642</v>
          </cell>
          <cell r="AW209">
            <v>126760</v>
          </cell>
          <cell r="AX209">
            <v>98291.097892173901</v>
          </cell>
          <cell r="AY209">
            <v>1086555.0398399127</v>
          </cell>
          <cell r="AZ209">
            <v>1081095.0398399127</v>
          </cell>
          <cell r="BA209">
            <v>4265</v>
          </cell>
          <cell r="BB209">
            <v>1155815</v>
          </cell>
          <cell r="BC209">
            <v>74719.960160087328</v>
          </cell>
          <cell r="BD209">
            <v>0</v>
          </cell>
          <cell r="BE209">
            <v>1161275</v>
          </cell>
          <cell r="BF209">
            <v>1161275</v>
          </cell>
          <cell r="BG209">
            <v>0</v>
          </cell>
          <cell r="BH209">
            <v>1161275</v>
          </cell>
          <cell r="BI209">
            <v>1034515</v>
          </cell>
          <cell r="BJ209">
            <v>1034515</v>
          </cell>
          <cell r="BK209">
            <v>3817.39852398524</v>
          </cell>
          <cell r="BL209">
            <v>3740.5072463768115</v>
          </cell>
          <cell r="BM209">
            <v>2.0556377128505263E-2</v>
          </cell>
          <cell r="BN209">
            <v>0</v>
          </cell>
          <cell r="BO209">
            <v>0</v>
          </cell>
          <cell r="BP209">
            <v>1161275</v>
          </cell>
          <cell r="BQ209">
            <v>4265</v>
          </cell>
          <cell r="BR209" t="str">
            <v>Y</v>
          </cell>
          <cell r="BS209">
            <v>4285.1476014760146</v>
          </cell>
          <cell r="BT209">
            <v>2.0326050354038339E-2</v>
          </cell>
          <cell r="BU209">
            <v>0</v>
          </cell>
          <cell r="BV209">
            <v>1161275</v>
          </cell>
          <cell r="BW209">
            <v>0</v>
          </cell>
          <cell r="BX209">
            <v>1161275</v>
          </cell>
          <cell r="BY209">
            <v>5460</v>
          </cell>
          <cell r="BZ209">
            <v>1155815</v>
          </cell>
        </row>
        <row r="210">
          <cell r="C210">
            <v>9252077</v>
          </cell>
          <cell r="D210" t="str">
            <v>Spalding Parish Church of England Day School</v>
          </cell>
          <cell r="E210">
            <v>565</v>
          </cell>
          <cell r="F210">
            <v>565</v>
          </cell>
          <cell r="G210">
            <v>0</v>
          </cell>
          <cell r="H210">
            <v>1817605</v>
          </cell>
          <cell r="I210">
            <v>0</v>
          </cell>
          <cell r="J210">
            <v>0</v>
          </cell>
          <cell r="K210">
            <v>63449.999999999956</v>
          </cell>
          <cell r="L210">
            <v>0</v>
          </cell>
          <cell r="M210">
            <v>83780.000000000131</v>
          </cell>
          <cell r="N210">
            <v>0</v>
          </cell>
          <cell r="O210">
            <v>42755.673758865276</v>
          </cell>
          <cell r="P210">
            <v>14335.372340425538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72104.209445585104</v>
          </cell>
          <cell r="AB210">
            <v>0</v>
          </cell>
          <cell r="AC210">
            <v>0</v>
          </cell>
          <cell r="AD210">
            <v>177267.15575620765</v>
          </cell>
          <cell r="AE210">
            <v>0</v>
          </cell>
          <cell r="AF210">
            <v>11192.499999999987</v>
          </cell>
          <cell r="AG210">
            <v>0</v>
          </cell>
          <cell r="AH210">
            <v>121300</v>
          </cell>
          <cell r="AI210">
            <v>0</v>
          </cell>
          <cell r="AJ210">
            <v>0</v>
          </cell>
          <cell r="AK210">
            <v>0</v>
          </cell>
          <cell r="AL210">
            <v>9828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1817605</v>
          </cell>
          <cell r="AV210">
            <v>464884.91130108363</v>
          </cell>
          <cell r="AW210">
            <v>131128</v>
          </cell>
          <cell r="AX210">
            <v>284079.37584650592</v>
          </cell>
          <cell r="AY210">
            <v>2413617.9113010839</v>
          </cell>
          <cell r="AZ210">
            <v>2403789.9113010839</v>
          </cell>
          <cell r="BA210">
            <v>4265</v>
          </cell>
          <cell r="BB210">
            <v>2409725</v>
          </cell>
          <cell r="BC210">
            <v>5935.0886989161372</v>
          </cell>
          <cell r="BD210">
            <v>0</v>
          </cell>
          <cell r="BE210">
            <v>2419553</v>
          </cell>
          <cell r="BF210">
            <v>2419553</v>
          </cell>
          <cell r="BG210">
            <v>0</v>
          </cell>
          <cell r="BH210">
            <v>2419553</v>
          </cell>
          <cell r="BI210">
            <v>2288425</v>
          </cell>
          <cell r="BJ210">
            <v>2288425</v>
          </cell>
          <cell r="BK210">
            <v>4050.3097345132742</v>
          </cell>
          <cell r="BL210">
            <v>3947.6245210727971</v>
          </cell>
          <cell r="BM210">
            <v>2.6011899787412314E-2</v>
          </cell>
          <cell r="BN210">
            <v>0</v>
          </cell>
          <cell r="BO210">
            <v>0</v>
          </cell>
          <cell r="BP210">
            <v>2419553</v>
          </cell>
          <cell r="BQ210">
            <v>4265</v>
          </cell>
          <cell r="BR210" t="str">
            <v>Y</v>
          </cell>
          <cell r="BS210">
            <v>4282.394690265487</v>
          </cell>
          <cell r="BT210">
            <v>1.990248523971494E-2</v>
          </cell>
          <cell r="BU210">
            <v>0</v>
          </cell>
          <cell r="BV210">
            <v>2419553</v>
          </cell>
          <cell r="BW210">
            <v>0</v>
          </cell>
          <cell r="BX210">
            <v>2419553</v>
          </cell>
          <cell r="BY210">
            <v>9828</v>
          </cell>
          <cell r="BZ210">
            <v>2409725</v>
          </cell>
        </row>
        <row r="211">
          <cell r="C211">
            <v>9252078</v>
          </cell>
          <cell r="D211" t="str">
            <v>Ermine Primary Academy</v>
          </cell>
          <cell r="E211">
            <v>379</v>
          </cell>
          <cell r="F211">
            <v>379</v>
          </cell>
          <cell r="G211">
            <v>0</v>
          </cell>
          <cell r="H211">
            <v>1219243</v>
          </cell>
          <cell r="I211">
            <v>0</v>
          </cell>
          <cell r="J211">
            <v>0</v>
          </cell>
          <cell r="K211">
            <v>86010.000000000015</v>
          </cell>
          <cell r="L211">
            <v>0</v>
          </cell>
          <cell r="M211">
            <v>113280.00000000009</v>
          </cell>
          <cell r="N211">
            <v>0</v>
          </cell>
          <cell r="O211">
            <v>0</v>
          </cell>
          <cell r="P211">
            <v>5129.9999999999973</v>
          </cell>
          <cell r="Q211">
            <v>34019.999999999949</v>
          </cell>
          <cell r="R211">
            <v>21159.999999999978</v>
          </cell>
          <cell r="S211">
            <v>102409.99999999994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13017.325227963525</v>
          </cell>
          <cell r="AB211">
            <v>0</v>
          </cell>
          <cell r="AC211">
            <v>0</v>
          </cell>
          <cell r="AD211">
            <v>169948.41269841269</v>
          </cell>
          <cell r="AE211">
            <v>0</v>
          </cell>
          <cell r="AF211">
            <v>4865.4999999999918</v>
          </cell>
          <cell r="AG211">
            <v>0</v>
          </cell>
          <cell r="AH211">
            <v>121300</v>
          </cell>
          <cell r="AI211">
            <v>0</v>
          </cell>
          <cell r="AJ211">
            <v>0</v>
          </cell>
          <cell r="AK211">
            <v>0</v>
          </cell>
          <cell r="AL211">
            <v>7696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1219243</v>
          </cell>
          <cell r="AV211">
            <v>549841.23792637617</v>
          </cell>
          <cell r="AW211">
            <v>128996</v>
          </cell>
          <cell r="AX211">
            <v>321171.58818857139</v>
          </cell>
          <cell r="AY211">
            <v>1898080.2379263761</v>
          </cell>
          <cell r="AZ211">
            <v>1890384.2379263761</v>
          </cell>
          <cell r="BA211">
            <v>4265</v>
          </cell>
          <cell r="BB211">
            <v>1616435</v>
          </cell>
          <cell r="BC211">
            <v>0</v>
          </cell>
          <cell r="BD211">
            <v>0</v>
          </cell>
          <cell r="BE211">
            <v>1898080.2379263761</v>
          </cell>
          <cell r="BF211">
            <v>1898080.2379263763</v>
          </cell>
          <cell r="BG211">
            <v>0</v>
          </cell>
          <cell r="BH211">
            <v>1624131</v>
          </cell>
          <cell r="BI211">
            <v>1495135</v>
          </cell>
          <cell r="BJ211">
            <v>1769084.2379263761</v>
          </cell>
          <cell r="BK211">
            <v>4667.7684378004642</v>
          </cell>
          <cell r="BL211">
            <v>4446.2421376884422</v>
          </cell>
          <cell r="BM211">
            <v>4.9823264962171258E-2</v>
          </cell>
          <cell r="BN211">
            <v>0</v>
          </cell>
          <cell r="BO211">
            <v>0</v>
          </cell>
          <cell r="BP211">
            <v>1898080.2379263761</v>
          </cell>
          <cell r="BQ211">
            <v>4987.8212082490136</v>
          </cell>
          <cell r="BR211" t="str">
            <v>Y</v>
          </cell>
          <cell r="BS211">
            <v>5008.127276850596</v>
          </cell>
          <cell r="BT211">
            <v>4.9844236228955285E-2</v>
          </cell>
          <cell r="BU211">
            <v>0</v>
          </cell>
          <cell r="BV211">
            <v>1898080.2379263761</v>
          </cell>
          <cell r="BW211">
            <v>0</v>
          </cell>
          <cell r="BX211">
            <v>1898080.2379263761</v>
          </cell>
          <cell r="BY211">
            <v>7696</v>
          </cell>
          <cell r="BZ211">
            <v>1890384.2379263761</v>
          </cell>
        </row>
        <row r="212">
          <cell r="C212">
            <v>9252079</v>
          </cell>
          <cell r="D212" t="str">
            <v>Linchfield Academy</v>
          </cell>
          <cell r="E212">
            <v>339</v>
          </cell>
          <cell r="F212">
            <v>339</v>
          </cell>
          <cell r="G212">
            <v>0</v>
          </cell>
          <cell r="H212">
            <v>1090563</v>
          </cell>
          <cell r="I212">
            <v>0</v>
          </cell>
          <cell r="J212">
            <v>0</v>
          </cell>
          <cell r="K212">
            <v>26790.000000000004</v>
          </cell>
          <cell r="L212">
            <v>0</v>
          </cell>
          <cell r="M212">
            <v>36579.999999999971</v>
          </cell>
          <cell r="N212">
            <v>0</v>
          </cell>
          <cell r="O212">
            <v>5500.0000000000009</v>
          </cell>
          <cell r="P212">
            <v>539.99999999999977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1298.5423728813553</v>
          </cell>
          <cell r="AB212">
            <v>0</v>
          </cell>
          <cell r="AC212">
            <v>0</v>
          </cell>
          <cell r="AD212">
            <v>138830.73825503356</v>
          </cell>
          <cell r="AE212">
            <v>0</v>
          </cell>
          <cell r="AF212">
            <v>0</v>
          </cell>
          <cell r="AG212">
            <v>0</v>
          </cell>
          <cell r="AH212">
            <v>121300</v>
          </cell>
          <cell r="AI212">
            <v>0</v>
          </cell>
          <cell r="AJ212">
            <v>0</v>
          </cell>
          <cell r="AK212">
            <v>0</v>
          </cell>
          <cell r="AL212">
            <v>8243.2000000000007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1090563</v>
          </cell>
          <cell r="AV212">
            <v>209539.28062791488</v>
          </cell>
          <cell r="AW212">
            <v>129543.2</v>
          </cell>
          <cell r="AX212">
            <v>176667.18540832214</v>
          </cell>
          <cell r="AY212">
            <v>1429645.4806279149</v>
          </cell>
          <cell r="AZ212">
            <v>1421402.2806279149</v>
          </cell>
          <cell r="BA212">
            <v>4265</v>
          </cell>
          <cell r="BB212">
            <v>1445835</v>
          </cell>
          <cell r="BC212">
            <v>24432.719372085063</v>
          </cell>
          <cell r="BD212">
            <v>0</v>
          </cell>
          <cell r="BE212">
            <v>1454078.2</v>
          </cell>
          <cell r="BF212">
            <v>1454078.2</v>
          </cell>
          <cell r="BG212">
            <v>0</v>
          </cell>
          <cell r="BH212">
            <v>1454078.2</v>
          </cell>
          <cell r="BI212">
            <v>1324535</v>
          </cell>
          <cell r="BJ212">
            <v>1324535</v>
          </cell>
          <cell r="BK212">
            <v>3907.1828908554571</v>
          </cell>
          <cell r="BL212">
            <v>3818.9880952380954</v>
          </cell>
          <cell r="BM212">
            <v>2.309376028883986E-2</v>
          </cell>
          <cell r="BN212">
            <v>0</v>
          </cell>
          <cell r="BO212">
            <v>0</v>
          </cell>
          <cell r="BP212">
            <v>1454078.2</v>
          </cell>
          <cell r="BQ212">
            <v>4265</v>
          </cell>
          <cell r="BR212" t="str">
            <v>Y</v>
          </cell>
          <cell r="BS212">
            <v>4289.3162241887903</v>
          </cell>
          <cell r="BT212">
            <v>2.0164637578991895E-2</v>
          </cell>
          <cell r="BU212">
            <v>0</v>
          </cell>
          <cell r="BV212">
            <v>1454078.2</v>
          </cell>
          <cell r="BW212">
            <v>0</v>
          </cell>
          <cell r="BX212">
            <v>1454078.2</v>
          </cell>
          <cell r="BY212">
            <v>8243.2000000000007</v>
          </cell>
          <cell r="BZ212">
            <v>1445835</v>
          </cell>
        </row>
        <row r="213">
          <cell r="C213">
            <v>9252080</v>
          </cell>
          <cell r="D213" t="str">
            <v>St Paul's Community Primary and Nursery School, Spalding</v>
          </cell>
          <cell r="E213">
            <v>173</v>
          </cell>
          <cell r="F213">
            <v>173</v>
          </cell>
          <cell r="G213">
            <v>0</v>
          </cell>
          <cell r="H213">
            <v>556541</v>
          </cell>
          <cell r="I213">
            <v>0</v>
          </cell>
          <cell r="J213">
            <v>0</v>
          </cell>
          <cell r="K213">
            <v>30549.999999999985</v>
          </cell>
          <cell r="L213">
            <v>0</v>
          </cell>
          <cell r="M213">
            <v>38939.999999999956</v>
          </cell>
          <cell r="N213">
            <v>0</v>
          </cell>
          <cell r="O213">
            <v>12759.999999999985</v>
          </cell>
          <cell r="P213">
            <v>21869.999999999996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22919.517241379348</v>
          </cell>
          <cell r="AB213">
            <v>0</v>
          </cell>
          <cell r="AC213">
            <v>0</v>
          </cell>
          <cell r="AD213">
            <v>63647.906976744191</v>
          </cell>
          <cell r="AE213">
            <v>0</v>
          </cell>
          <cell r="AF213">
            <v>11673.500000000047</v>
          </cell>
          <cell r="AG213">
            <v>0</v>
          </cell>
          <cell r="AH213">
            <v>121300</v>
          </cell>
          <cell r="AI213">
            <v>0</v>
          </cell>
          <cell r="AJ213">
            <v>0</v>
          </cell>
          <cell r="AK213">
            <v>0</v>
          </cell>
          <cell r="AL213">
            <v>3379.2000000000007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556541</v>
          </cell>
          <cell r="AV213">
            <v>202360.92421812352</v>
          </cell>
          <cell r="AW213">
            <v>124679.2</v>
          </cell>
          <cell r="AX213">
            <v>115208.11116651162</v>
          </cell>
          <cell r="AY213">
            <v>883581.1242181235</v>
          </cell>
          <cell r="AZ213">
            <v>880201.92421812355</v>
          </cell>
          <cell r="BA213">
            <v>4265</v>
          </cell>
          <cell r="BB213">
            <v>737845</v>
          </cell>
          <cell r="BC213">
            <v>0</v>
          </cell>
          <cell r="BD213">
            <v>0</v>
          </cell>
          <cell r="BE213">
            <v>883581.1242181235</v>
          </cell>
          <cell r="BF213">
            <v>883581.1242181235</v>
          </cell>
          <cell r="BG213">
            <v>0</v>
          </cell>
          <cell r="BH213">
            <v>741224.2</v>
          </cell>
          <cell r="BI213">
            <v>616545</v>
          </cell>
          <cell r="BJ213">
            <v>758901.92421812355</v>
          </cell>
          <cell r="BK213">
            <v>4386.7163249602518</v>
          </cell>
          <cell r="BL213">
            <v>4162.7744396739135</v>
          </cell>
          <cell r="BM213">
            <v>5.3796305452447353E-2</v>
          </cell>
          <cell r="BN213">
            <v>0</v>
          </cell>
          <cell r="BO213">
            <v>0</v>
          </cell>
          <cell r="BP213">
            <v>883581.1242181235</v>
          </cell>
          <cell r="BQ213">
            <v>5087.8723943244131</v>
          </cell>
          <cell r="BR213" t="str">
            <v>Y</v>
          </cell>
          <cell r="BS213">
            <v>5107.405342301292</v>
          </cell>
          <cell r="BT213">
            <v>7.0581305391362426E-2</v>
          </cell>
          <cell r="BU213">
            <v>0</v>
          </cell>
          <cell r="BV213">
            <v>883581.1242181235</v>
          </cell>
          <cell r="BW213">
            <v>0</v>
          </cell>
          <cell r="BX213">
            <v>883581.1242181235</v>
          </cell>
          <cell r="BY213">
            <v>-9444.6</v>
          </cell>
          <cell r="BZ213">
            <v>893025.72421812348</v>
          </cell>
        </row>
        <row r="214">
          <cell r="C214">
            <v>9252086</v>
          </cell>
          <cell r="D214" t="str">
            <v>Surfleet Primary School</v>
          </cell>
          <cell r="E214">
            <v>73</v>
          </cell>
          <cell r="F214">
            <v>73</v>
          </cell>
          <cell r="G214">
            <v>0</v>
          </cell>
          <cell r="H214">
            <v>234841</v>
          </cell>
          <cell r="I214">
            <v>0</v>
          </cell>
          <cell r="J214">
            <v>0</v>
          </cell>
          <cell r="K214">
            <v>13159.999999999984</v>
          </cell>
          <cell r="L214">
            <v>0</v>
          </cell>
          <cell r="M214">
            <v>16519.999999999978</v>
          </cell>
          <cell r="N214">
            <v>0</v>
          </cell>
          <cell r="O214">
            <v>2860.0000000000014</v>
          </cell>
          <cell r="P214">
            <v>270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4374.4696969696943</v>
          </cell>
          <cell r="AB214">
            <v>0</v>
          </cell>
          <cell r="AC214">
            <v>0</v>
          </cell>
          <cell r="AD214">
            <v>24996.969696969696</v>
          </cell>
          <cell r="AE214">
            <v>0</v>
          </cell>
          <cell r="AF214">
            <v>0</v>
          </cell>
          <cell r="AG214">
            <v>0</v>
          </cell>
          <cell r="AH214">
            <v>121300</v>
          </cell>
          <cell r="AI214">
            <v>55000</v>
          </cell>
          <cell r="AJ214">
            <v>0</v>
          </cell>
          <cell r="AK214">
            <v>0</v>
          </cell>
          <cell r="AL214">
            <v>7734.5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234841</v>
          </cell>
          <cell r="AV214">
            <v>62181.439393939356</v>
          </cell>
          <cell r="AW214">
            <v>184034.5</v>
          </cell>
          <cell r="AX214">
            <v>46576.137665454531</v>
          </cell>
          <cell r="AY214">
            <v>481056.93939393933</v>
          </cell>
          <cell r="AZ214">
            <v>473322.43939393933</v>
          </cell>
          <cell r="BA214">
            <v>4265</v>
          </cell>
          <cell r="BB214">
            <v>311345</v>
          </cell>
          <cell r="BC214">
            <v>0</v>
          </cell>
          <cell r="BD214">
            <v>0</v>
          </cell>
          <cell r="BE214">
            <v>481056.93939393933</v>
          </cell>
          <cell r="BF214">
            <v>481056.93939393933</v>
          </cell>
          <cell r="BG214">
            <v>0</v>
          </cell>
          <cell r="BH214">
            <v>319079.5</v>
          </cell>
          <cell r="BI214">
            <v>135045</v>
          </cell>
          <cell r="BJ214">
            <v>297022.43939393933</v>
          </cell>
          <cell r="BK214">
            <v>4068.8005396430044</v>
          </cell>
          <cell r="BL214">
            <v>3169.0852486842105</v>
          </cell>
          <cell r="BM214">
            <v>0.283903783065587</v>
          </cell>
          <cell r="BN214">
            <v>0</v>
          </cell>
          <cell r="BO214">
            <v>0</v>
          </cell>
          <cell r="BP214">
            <v>481056.93939393933</v>
          </cell>
          <cell r="BQ214">
            <v>6483.8690327936893</v>
          </cell>
          <cell r="BR214" t="str">
            <v>Y</v>
          </cell>
          <cell r="BS214">
            <v>6589.8210875882105</v>
          </cell>
          <cell r="BT214">
            <v>0.17873407516855866</v>
          </cell>
          <cell r="BU214">
            <v>0</v>
          </cell>
          <cell r="BV214">
            <v>481056.93939393933</v>
          </cell>
          <cell r="BW214">
            <v>0</v>
          </cell>
          <cell r="BX214">
            <v>481056.93939393933</v>
          </cell>
          <cell r="BY214">
            <v>7734.5</v>
          </cell>
          <cell r="BZ214">
            <v>473322.43939393933</v>
          </cell>
        </row>
        <row r="215">
          <cell r="C215">
            <v>9252088</v>
          </cell>
          <cell r="D215" t="str">
            <v>Gedney Church End Primary Academy</v>
          </cell>
          <cell r="E215">
            <v>77</v>
          </cell>
          <cell r="F215">
            <v>77</v>
          </cell>
          <cell r="G215">
            <v>0</v>
          </cell>
          <cell r="H215">
            <v>247709</v>
          </cell>
          <cell r="I215">
            <v>0</v>
          </cell>
          <cell r="J215">
            <v>0</v>
          </cell>
          <cell r="K215">
            <v>15040.000000000016</v>
          </cell>
          <cell r="L215">
            <v>0</v>
          </cell>
          <cell r="M215">
            <v>20060.000000000022</v>
          </cell>
          <cell r="N215">
            <v>0</v>
          </cell>
          <cell r="O215">
            <v>10119.999999999995</v>
          </cell>
          <cell r="P215">
            <v>0</v>
          </cell>
          <cell r="Q215">
            <v>0</v>
          </cell>
          <cell r="R215">
            <v>2299.9999999999986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29395.27027027027</v>
          </cell>
          <cell r="AE215">
            <v>0</v>
          </cell>
          <cell r="AF215">
            <v>4051.5000000000091</v>
          </cell>
          <cell r="AG215">
            <v>0</v>
          </cell>
          <cell r="AH215">
            <v>121300</v>
          </cell>
          <cell r="AI215">
            <v>24457.009345794373</v>
          </cell>
          <cell r="AJ215">
            <v>0</v>
          </cell>
          <cell r="AK215">
            <v>0</v>
          </cell>
          <cell r="AL215">
            <v>5863.25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247709</v>
          </cell>
          <cell r="AV215">
            <v>80966.77027027031</v>
          </cell>
          <cell r="AW215">
            <v>151620.25934579439</v>
          </cell>
          <cell r="AX215">
            <v>56812.79183945946</v>
          </cell>
          <cell r="AY215">
            <v>480296.02961606468</v>
          </cell>
          <cell r="AZ215">
            <v>474432.77961606468</v>
          </cell>
          <cell r="BA215">
            <v>4265</v>
          </cell>
          <cell r="BB215">
            <v>328405</v>
          </cell>
          <cell r="BC215">
            <v>0</v>
          </cell>
          <cell r="BD215">
            <v>0</v>
          </cell>
          <cell r="BE215">
            <v>480296.02961606468</v>
          </cell>
          <cell r="BF215">
            <v>480296.02961606468</v>
          </cell>
          <cell r="BG215">
            <v>0</v>
          </cell>
          <cell r="BH215">
            <v>334268.25</v>
          </cell>
          <cell r="BI215">
            <v>182647.99065420561</v>
          </cell>
          <cell r="BJ215">
            <v>328675.7702702703</v>
          </cell>
          <cell r="BK215">
            <v>4268.5164970164969</v>
          </cell>
          <cell r="BL215">
            <v>3687.9588044836155</v>
          </cell>
          <cell r="BM215">
            <v>0.15741978783143445</v>
          </cell>
          <cell r="BN215">
            <v>0</v>
          </cell>
          <cell r="BO215">
            <v>0</v>
          </cell>
          <cell r="BP215">
            <v>480296.02961606468</v>
          </cell>
          <cell r="BQ215">
            <v>6161.4646703385024</v>
          </cell>
          <cell r="BR215" t="str">
            <v>Y</v>
          </cell>
          <cell r="BS215">
            <v>6237.6107742346067</v>
          </cell>
          <cell r="BT215">
            <v>0.11242828666032012</v>
          </cell>
          <cell r="BU215">
            <v>0</v>
          </cell>
          <cell r="BV215">
            <v>480296.02961606468</v>
          </cell>
          <cell r="BW215">
            <v>0</v>
          </cell>
          <cell r="BX215">
            <v>480296.02961606468</v>
          </cell>
          <cell r="BY215">
            <v>5863.25</v>
          </cell>
          <cell r="BZ215">
            <v>474432.77961606468</v>
          </cell>
        </row>
        <row r="216">
          <cell r="C216">
            <v>9252093</v>
          </cell>
          <cell r="D216" t="str">
            <v>Holbeach Primary Academy</v>
          </cell>
          <cell r="E216">
            <v>311</v>
          </cell>
          <cell r="F216">
            <v>311</v>
          </cell>
          <cell r="G216">
            <v>0</v>
          </cell>
          <cell r="H216">
            <v>1000487</v>
          </cell>
          <cell r="I216">
            <v>0</v>
          </cell>
          <cell r="J216">
            <v>0</v>
          </cell>
          <cell r="K216">
            <v>39949.999999999949</v>
          </cell>
          <cell r="L216">
            <v>0</v>
          </cell>
          <cell r="M216">
            <v>54870.000000000073</v>
          </cell>
          <cell r="N216">
            <v>0</v>
          </cell>
          <cell r="O216">
            <v>4634.9032258064535</v>
          </cell>
          <cell r="P216">
            <v>18148.354838709722</v>
          </cell>
          <cell r="Q216">
            <v>421.35483870967704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8555.4119850187217</v>
          </cell>
          <cell r="AB216">
            <v>0</v>
          </cell>
          <cell r="AC216">
            <v>0</v>
          </cell>
          <cell r="AD216">
            <v>118966.57587548638</v>
          </cell>
          <cell r="AE216">
            <v>0</v>
          </cell>
          <cell r="AF216">
            <v>7714.4999999999945</v>
          </cell>
          <cell r="AG216">
            <v>0</v>
          </cell>
          <cell r="AH216">
            <v>121300</v>
          </cell>
          <cell r="AI216">
            <v>0</v>
          </cell>
          <cell r="AJ216">
            <v>0</v>
          </cell>
          <cell r="AK216">
            <v>0</v>
          </cell>
          <cell r="AL216">
            <v>4680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1000487</v>
          </cell>
          <cell r="AV216">
            <v>253261.100763731</v>
          </cell>
          <cell r="AW216">
            <v>125980</v>
          </cell>
          <cell r="AX216">
            <v>173329.36018848757</v>
          </cell>
          <cell r="AY216">
            <v>1379728.1007637309</v>
          </cell>
          <cell r="AZ216">
            <v>1375048.1007637309</v>
          </cell>
          <cell r="BA216">
            <v>4265</v>
          </cell>
          <cell r="BB216">
            <v>1326415</v>
          </cell>
          <cell r="BC216">
            <v>0</v>
          </cell>
          <cell r="BD216">
            <v>0</v>
          </cell>
          <cell r="BE216">
            <v>1379728.1007637309</v>
          </cell>
          <cell r="BF216">
            <v>1379728.1007637312</v>
          </cell>
          <cell r="BG216">
            <v>0</v>
          </cell>
          <cell r="BH216">
            <v>1331095</v>
          </cell>
          <cell r="BI216">
            <v>1205115</v>
          </cell>
          <cell r="BJ216">
            <v>1253748.1007637309</v>
          </cell>
          <cell r="BK216">
            <v>4031.34437544608</v>
          </cell>
          <cell r="BL216">
            <v>3773.0495417508419</v>
          </cell>
          <cell r="BM216">
            <v>6.8457843141751934E-2</v>
          </cell>
          <cell r="BN216">
            <v>0</v>
          </cell>
          <cell r="BO216">
            <v>0</v>
          </cell>
          <cell r="BP216">
            <v>1379728.1007637309</v>
          </cell>
          <cell r="BQ216">
            <v>4421.3765297869159</v>
          </cell>
          <cell r="BR216" t="str">
            <v>Y</v>
          </cell>
          <cell r="BS216">
            <v>4436.4247612981699</v>
          </cell>
          <cell r="BT216">
            <v>5.6990072414691229E-2</v>
          </cell>
          <cell r="BU216">
            <v>0</v>
          </cell>
          <cell r="BV216">
            <v>1379728.1007637309</v>
          </cell>
          <cell r="BW216">
            <v>0</v>
          </cell>
          <cell r="BX216">
            <v>1379728.1007637309</v>
          </cell>
          <cell r="BY216">
            <v>4680</v>
          </cell>
          <cell r="BZ216">
            <v>1375048.1007637309</v>
          </cell>
        </row>
        <row r="217">
          <cell r="C217">
            <v>9252095</v>
          </cell>
          <cell r="D217" t="str">
            <v>Long Sutton County Primary School</v>
          </cell>
          <cell r="E217">
            <v>412</v>
          </cell>
          <cell r="F217">
            <v>412</v>
          </cell>
          <cell r="G217">
            <v>0</v>
          </cell>
          <cell r="H217">
            <v>1325404</v>
          </cell>
          <cell r="I217">
            <v>0</v>
          </cell>
          <cell r="J217">
            <v>0</v>
          </cell>
          <cell r="K217">
            <v>36660.000000000087</v>
          </cell>
          <cell r="L217">
            <v>0</v>
          </cell>
          <cell r="M217">
            <v>54279.999999999898</v>
          </cell>
          <cell r="N217">
            <v>0</v>
          </cell>
          <cell r="O217">
            <v>28380.000000000011</v>
          </cell>
          <cell r="P217">
            <v>9719.9999999999982</v>
          </cell>
          <cell r="Q217">
            <v>0</v>
          </cell>
          <cell r="R217">
            <v>11960.000000000007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2615.5056179775333</v>
          </cell>
          <cell r="AB217">
            <v>0</v>
          </cell>
          <cell r="AC217">
            <v>0</v>
          </cell>
          <cell r="AD217">
            <v>148979.20000000001</v>
          </cell>
          <cell r="AE217">
            <v>0</v>
          </cell>
          <cell r="AF217">
            <v>0</v>
          </cell>
          <cell r="AG217">
            <v>0</v>
          </cell>
          <cell r="AH217">
            <v>121300</v>
          </cell>
          <cell r="AI217">
            <v>0</v>
          </cell>
          <cell r="AJ217">
            <v>0</v>
          </cell>
          <cell r="AK217">
            <v>0</v>
          </cell>
          <cell r="AL217">
            <v>9100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1325404</v>
          </cell>
          <cell r="AV217">
            <v>292594.70561797754</v>
          </cell>
          <cell r="AW217">
            <v>130400</v>
          </cell>
          <cell r="AX217">
            <v>226668.79152000003</v>
          </cell>
          <cell r="AY217">
            <v>1748398.7056179775</v>
          </cell>
          <cell r="AZ217">
            <v>1739298.7056179775</v>
          </cell>
          <cell r="BA217">
            <v>4265</v>
          </cell>
          <cell r="BB217">
            <v>1757180</v>
          </cell>
          <cell r="BC217">
            <v>17881.294382022461</v>
          </cell>
          <cell r="BD217">
            <v>0</v>
          </cell>
          <cell r="BE217">
            <v>1766280</v>
          </cell>
          <cell r="BF217">
            <v>1766280</v>
          </cell>
          <cell r="BG217">
            <v>0</v>
          </cell>
          <cell r="BH217">
            <v>1766280</v>
          </cell>
          <cell r="BI217">
            <v>1635880</v>
          </cell>
          <cell r="BJ217">
            <v>1635880</v>
          </cell>
          <cell r="BK217">
            <v>3970.5825242718447</v>
          </cell>
          <cell r="BL217">
            <v>3880.4938271604938</v>
          </cell>
          <cell r="BM217">
            <v>2.3215781579344064E-2</v>
          </cell>
          <cell r="BN217">
            <v>0</v>
          </cell>
          <cell r="BO217">
            <v>0</v>
          </cell>
          <cell r="BP217">
            <v>1766280</v>
          </cell>
          <cell r="BQ217">
            <v>4265</v>
          </cell>
          <cell r="BR217" t="str">
            <v>Y</v>
          </cell>
          <cell r="BS217">
            <v>4287.0873786407765</v>
          </cell>
          <cell r="BT217">
            <v>2.0135363307587806E-2</v>
          </cell>
          <cell r="BU217">
            <v>0</v>
          </cell>
          <cell r="BV217">
            <v>1766280</v>
          </cell>
          <cell r="BW217">
            <v>0</v>
          </cell>
          <cell r="BX217">
            <v>1766280</v>
          </cell>
          <cell r="BY217">
            <v>9100</v>
          </cell>
          <cell r="BZ217">
            <v>1757180</v>
          </cell>
        </row>
        <row r="218">
          <cell r="C218">
            <v>9252099</v>
          </cell>
          <cell r="D218" t="str">
            <v>West Grantham Church of England Primary Academy</v>
          </cell>
          <cell r="E218">
            <v>263</v>
          </cell>
          <cell r="F218">
            <v>263</v>
          </cell>
          <cell r="G218">
            <v>0</v>
          </cell>
          <cell r="H218">
            <v>846071</v>
          </cell>
          <cell r="I218">
            <v>0</v>
          </cell>
          <cell r="J218">
            <v>0</v>
          </cell>
          <cell r="K218">
            <v>78959.999999999971</v>
          </cell>
          <cell r="L218">
            <v>0</v>
          </cell>
          <cell r="M218">
            <v>104430.00000000003</v>
          </cell>
          <cell r="N218">
            <v>0</v>
          </cell>
          <cell r="O218">
            <v>5059.9999999999982</v>
          </cell>
          <cell r="P218">
            <v>4050.0000000000005</v>
          </cell>
          <cell r="Q218">
            <v>6720.0000000000018</v>
          </cell>
          <cell r="R218">
            <v>18860</v>
          </cell>
          <cell r="S218">
            <v>71050.000000000073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12646.382978723403</v>
          </cell>
          <cell r="AB218">
            <v>0</v>
          </cell>
          <cell r="AC218">
            <v>0</v>
          </cell>
          <cell r="AD218">
            <v>115916.4315352697</v>
          </cell>
          <cell r="AE218">
            <v>0</v>
          </cell>
          <cell r="AF218">
            <v>4902.6412213740487</v>
          </cell>
          <cell r="AG218">
            <v>0</v>
          </cell>
          <cell r="AH218">
            <v>121300</v>
          </cell>
          <cell r="AI218">
            <v>0</v>
          </cell>
          <cell r="AJ218">
            <v>0</v>
          </cell>
          <cell r="AK218">
            <v>0</v>
          </cell>
          <cell r="AL218">
            <v>8892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846071</v>
          </cell>
          <cell r="AV218">
            <v>422595.4557353672</v>
          </cell>
          <cell r="AW218">
            <v>130192</v>
          </cell>
          <cell r="AX218">
            <v>227104.2040229046</v>
          </cell>
          <cell r="AY218">
            <v>1398858.4557353673</v>
          </cell>
          <cell r="AZ218">
            <v>1389966.4557353673</v>
          </cell>
          <cell r="BA218">
            <v>4265</v>
          </cell>
          <cell r="BB218">
            <v>1121695</v>
          </cell>
          <cell r="BC218">
            <v>0</v>
          </cell>
          <cell r="BD218">
            <v>0</v>
          </cell>
          <cell r="BE218">
            <v>1398858.4557353673</v>
          </cell>
          <cell r="BF218">
            <v>1398858.455735367</v>
          </cell>
          <cell r="BG218">
            <v>0</v>
          </cell>
          <cell r="BH218">
            <v>1130587</v>
          </cell>
          <cell r="BI218">
            <v>1000395</v>
          </cell>
          <cell r="BJ218">
            <v>1268666.4557353673</v>
          </cell>
          <cell r="BK218">
            <v>4823.8268278911301</v>
          </cell>
          <cell r="BL218">
            <v>4669.0093287625423</v>
          </cell>
          <cell r="BM218">
            <v>3.3158532833692161E-2</v>
          </cell>
          <cell r="BN218">
            <v>0</v>
          </cell>
          <cell r="BO218">
            <v>0</v>
          </cell>
          <cell r="BP218">
            <v>1398858.4557353673</v>
          </cell>
          <cell r="BQ218">
            <v>5285.0435579291534</v>
          </cell>
          <cell r="BR218" t="str">
            <v>Y</v>
          </cell>
          <cell r="BS218">
            <v>5318.8534438607121</v>
          </cell>
          <cell r="BT218">
            <v>4.2006491348673514E-2</v>
          </cell>
          <cell r="BU218">
            <v>0</v>
          </cell>
          <cell r="BV218">
            <v>1398858.4557353673</v>
          </cell>
          <cell r="BW218">
            <v>0</v>
          </cell>
          <cell r="BX218">
            <v>1398858.4557353673</v>
          </cell>
          <cell r="BY218">
            <v>8892</v>
          </cell>
          <cell r="BZ218">
            <v>1389966.4557353673</v>
          </cell>
        </row>
        <row r="219">
          <cell r="C219">
            <v>9252105</v>
          </cell>
          <cell r="D219" t="str">
            <v>Lutton St Nicholas Primary Academy</v>
          </cell>
          <cell r="E219">
            <v>93</v>
          </cell>
          <cell r="F219">
            <v>93</v>
          </cell>
          <cell r="G219">
            <v>0</v>
          </cell>
          <cell r="H219">
            <v>299181</v>
          </cell>
          <cell r="I219">
            <v>0</v>
          </cell>
          <cell r="J219">
            <v>0</v>
          </cell>
          <cell r="K219">
            <v>8929.9999999999909</v>
          </cell>
          <cell r="L219">
            <v>0</v>
          </cell>
          <cell r="M219">
            <v>12389.999999999987</v>
          </cell>
          <cell r="N219">
            <v>0</v>
          </cell>
          <cell r="O219">
            <v>8359.9999999999927</v>
          </cell>
          <cell r="P219">
            <v>1350.0000000000011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633.07228915662461</v>
          </cell>
          <cell r="AB219">
            <v>0</v>
          </cell>
          <cell r="AC219">
            <v>0</v>
          </cell>
          <cell r="AD219">
            <v>41010.731707317078</v>
          </cell>
          <cell r="AE219">
            <v>0</v>
          </cell>
          <cell r="AF219">
            <v>0</v>
          </cell>
          <cell r="AG219">
            <v>0</v>
          </cell>
          <cell r="AH219">
            <v>121300</v>
          </cell>
          <cell r="AI219">
            <v>0</v>
          </cell>
          <cell r="AJ219">
            <v>0</v>
          </cell>
          <cell r="AK219">
            <v>0</v>
          </cell>
          <cell r="AL219">
            <v>7734.5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299181</v>
          </cell>
          <cell r="AV219">
            <v>72673.803996473667</v>
          </cell>
          <cell r="AW219">
            <v>129034.5</v>
          </cell>
          <cell r="AX219">
            <v>63872.652554146334</v>
          </cell>
          <cell r="AY219">
            <v>500889.30399647367</v>
          </cell>
          <cell r="AZ219">
            <v>493154.80399647367</v>
          </cell>
          <cell r="BA219">
            <v>4265</v>
          </cell>
          <cell r="BB219">
            <v>396645</v>
          </cell>
          <cell r="BC219">
            <v>0</v>
          </cell>
          <cell r="BD219">
            <v>0</v>
          </cell>
          <cell r="BE219">
            <v>500889.30399647367</v>
          </cell>
          <cell r="BF219">
            <v>500889.30399647367</v>
          </cell>
          <cell r="BG219">
            <v>0</v>
          </cell>
          <cell r="BH219">
            <v>404379.5</v>
          </cell>
          <cell r="BI219">
            <v>275345</v>
          </cell>
          <cell r="BJ219">
            <v>371854.80399647367</v>
          </cell>
          <cell r="BK219">
            <v>3998.4387526502546</v>
          </cell>
          <cell r="BL219">
            <v>3784.9805968421051</v>
          </cell>
          <cell r="BM219">
            <v>5.6396103056972728E-2</v>
          </cell>
          <cell r="BN219">
            <v>0</v>
          </cell>
          <cell r="BO219">
            <v>0</v>
          </cell>
          <cell r="BP219">
            <v>500889.30399647367</v>
          </cell>
          <cell r="BQ219">
            <v>5302.739827919072</v>
          </cell>
          <cell r="BR219" t="str">
            <v>Y</v>
          </cell>
          <cell r="BS219">
            <v>5385.9064945857381</v>
          </cell>
          <cell r="BT219">
            <v>4.7181946433966226E-2</v>
          </cell>
          <cell r="BU219">
            <v>0</v>
          </cell>
          <cell r="BV219">
            <v>500889.30399647367</v>
          </cell>
          <cell r="BW219">
            <v>0</v>
          </cell>
          <cell r="BX219">
            <v>500889.30399647367</v>
          </cell>
          <cell r="BY219">
            <v>7734.5</v>
          </cell>
          <cell r="BZ219">
            <v>493154.80399647367</v>
          </cell>
        </row>
        <row r="220">
          <cell r="C220">
            <v>9252116</v>
          </cell>
          <cell r="D220" t="str">
            <v>Boston West Academy</v>
          </cell>
          <cell r="E220">
            <v>417</v>
          </cell>
          <cell r="F220">
            <v>417</v>
          </cell>
          <cell r="G220">
            <v>0</v>
          </cell>
          <cell r="H220">
            <v>1341489</v>
          </cell>
          <cell r="I220">
            <v>0</v>
          </cell>
          <cell r="J220">
            <v>0</v>
          </cell>
          <cell r="K220">
            <v>31959.99999999992</v>
          </cell>
          <cell r="L220">
            <v>0</v>
          </cell>
          <cell r="M220">
            <v>44840.000000000036</v>
          </cell>
          <cell r="N220">
            <v>0</v>
          </cell>
          <cell r="O220">
            <v>17159.999999999982</v>
          </cell>
          <cell r="P220">
            <v>9989.9999999999964</v>
          </cell>
          <cell r="Q220">
            <v>19319.999999999935</v>
          </cell>
          <cell r="R220">
            <v>919.99999999999909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18478.823529411762</v>
          </cell>
          <cell r="AB220">
            <v>0</v>
          </cell>
          <cell r="AC220">
            <v>0</v>
          </cell>
          <cell r="AD220">
            <v>134822.12464589236</v>
          </cell>
          <cell r="AE220">
            <v>0</v>
          </cell>
          <cell r="AF220">
            <v>0</v>
          </cell>
          <cell r="AG220">
            <v>0</v>
          </cell>
          <cell r="AH220">
            <v>121300</v>
          </cell>
          <cell r="AI220">
            <v>0</v>
          </cell>
          <cell r="AJ220">
            <v>0</v>
          </cell>
          <cell r="AK220">
            <v>0</v>
          </cell>
          <cell r="AL220">
            <v>8788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1341489</v>
          </cell>
          <cell r="AV220">
            <v>277490.94817530399</v>
          </cell>
          <cell r="AW220">
            <v>130088</v>
          </cell>
          <cell r="AX220">
            <v>213756.74371796031</v>
          </cell>
          <cell r="AY220">
            <v>1749067.9481753041</v>
          </cell>
          <cell r="AZ220">
            <v>1740279.9481753041</v>
          </cell>
          <cell r="BA220">
            <v>4265</v>
          </cell>
          <cell r="BB220">
            <v>1778505</v>
          </cell>
          <cell r="BC220">
            <v>38225.051824695896</v>
          </cell>
          <cell r="BD220">
            <v>0</v>
          </cell>
          <cell r="BE220">
            <v>1787293</v>
          </cell>
          <cell r="BF220">
            <v>1787293</v>
          </cell>
          <cell r="BG220">
            <v>0</v>
          </cell>
          <cell r="BH220">
            <v>1787293</v>
          </cell>
          <cell r="BI220">
            <v>1657205</v>
          </cell>
          <cell r="BJ220">
            <v>1657205</v>
          </cell>
          <cell r="BK220">
            <v>3974.1127098321344</v>
          </cell>
          <cell r="BL220">
            <v>3889.8086124401916</v>
          </cell>
          <cell r="BM220">
            <v>2.1673070783566492E-2</v>
          </cell>
          <cell r="BN220">
            <v>0</v>
          </cell>
          <cell r="BO220">
            <v>0</v>
          </cell>
          <cell r="BP220">
            <v>1787293</v>
          </cell>
          <cell r="BQ220">
            <v>4265</v>
          </cell>
          <cell r="BR220" t="str">
            <v>Y</v>
          </cell>
          <cell r="BS220">
            <v>4286.074340527578</v>
          </cell>
          <cell r="BT220">
            <v>2.0245163710673975E-2</v>
          </cell>
          <cell r="BU220">
            <v>0</v>
          </cell>
          <cell r="BV220">
            <v>1787293</v>
          </cell>
          <cell r="BW220">
            <v>0</v>
          </cell>
          <cell r="BX220">
            <v>1787293</v>
          </cell>
          <cell r="BY220">
            <v>8788</v>
          </cell>
          <cell r="BZ220">
            <v>1778505</v>
          </cell>
        </row>
        <row r="221">
          <cell r="C221">
            <v>9252122</v>
          </cell>
          <cell r="D221" t="str">
            <v>Bracebridge Infant and Nursery School</v>
          </cell>
          <cell r="E221">
            <v>57</v>
          </cell>
          <cell r="F221">
            <v>57</v>
          </cell>
          <cell r="G221">
            <v>0</v>
          </cell>
          <cell r="H221">
            <v>183369</v>
          </cell>
          <cell r="I221">
            <v>0</v>
          </cell>
          <cell r="J221">
            <v>0</v>
          </cell>
          <cell r="K221">
            <v>6109.9999999999864</v>
          </cell>
          <cell r="L221">
            <v>0</v>
          </cell>
          <cell r="M221">
            <v>7669.9999999999836</v>
          </cell>
          <cell r="N221">
            <v>0</v>
          </cell>
          <cell r="O221">
            <v>219.99999999999991</v>
          </cell>
          <cell r="P221">
            <v>0</v>
          </cell>
          <cell r="Q221">
            <v>13020</v>
          </cell>
          <cell r="R221">
            <v>4599.9999999999982</v>
          </cell>
          <cell r="S221">
            <v>489.99999999999977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13418.750000000013</v>
          </cell>
          <cell r="AB221">
            <v>0</v>
          </cell>
          <cell r="AC221">
            <v>0</v>
          </cell>
          <cell r="AD221">
            <v>19215.313479623826</v>
          </cell>
          <cell r="AE221">
            <v>0</v>
          </cell>
          <cell r="AF221">
            <v>0</v>
          </cell>
          <cell r="AG221">
            <v>0</v>
          </cell>
          <cell r="AH221">
            <v>121300</v>
          </cell>
          <cell r="AI221">
            <v>0</v>
          </cell>
          <cell r="AJ221">
            <v>0</v>
          </cell>
          <cell r="AK221">
            <v>0</v>
          </cell>
          <cell r="AL221">
            <v>2158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183369</v>
          </cell>
          <cell r="AV221">
            <v>64744.063479623816</v>
          </cell>
          <cell r="AW221">
            <v>123458</v>
          </cell>
          <cell r="AX221">
            <v>46829.553489090904</v>
          </cell>
          <cell r="AY221">
            <v>371571.06347962382</v>
          </cell>
          <cell r="AZ221">
            <v>369413.06347962382</v>
          </cell>
          <cell r="BA221">
            <v>4265</v>
          </cell>
          <cell r="BB221">
            <v>243105</v>
          </cell>
          <cell r="BC221">
            <v>0</v>
          </cell>
          <cell r="BD221">
            <v>0</v>
          </cell>
          <cell r="BE221">
            <v>371571.06347962382</v>
          </cell>
          <cell r="BF221">
            <v>371571.06347962376</v>
          </cell>
          <cell r="BG221">
            <v>0</v>
          </cell>
          <cell r="BH221">
            <v>245263</v>
          </cell>
          <cell r="BI221">
            <v>121805</v>
          </cell>
          <cell r="BJ221">
            <v>248113.06347962382</v>
          </cell>
          <cell r="BK221">
            <v>4352.8607628004174</v>
          </cell>
          <cell r="BL221">
            <v>4475.125271428572</v>
          </cell>
          <cell r="BM221">
            <v>-2.7320913094601405E-2</v>
          </cell>
          <cell r="BN221">
            <v>3.2320913094601403E-2</v>
          </cell>
          <cell r="BO221">
            <v>8244.4876941619514</v>
          </cell>
          <cell r="BP221">
            <v>379815.55117378576</v>
          </cell>
          <cell r="BQ221">
            <v>6625.5710732243115</v>
          </cell>
          <cell r="BR221" t="str">
            <v>Y</v>
          </cell>
          <cell r="BS221">
            <v>6663.4307223471187</v>
          </cell>
          <cell r="BT221">
            <v>-2.4404708044490908E-3</v>
          </cell>
          <cell r="BU221">
            <v>0</v>
          </cell>
          <cell r="BV221">
            <v>379815.55117378576</v>
          </cell>
          <cell r="BW221">
            <v>0</v>
          </cell>
          <cell r="BX221">
            <v>379815.55117378576</v>
          </cell>
          <cell r="BY221">
            <v>2158</v>
          </cell>
          <cell r="BZ221">
            <v>377657.55117378576</v>
          </cell>
        </row>
        <row r="222">
          <cell r="C222">
            <v>9252136</v>
          </cell>
          <cell r="D222" t="str">
            <v>The Lincoln Manor Leas Junior School</v>
          </cell>
          <cell r="E222">
            <v>281</v>
          </cell>
          <cell r="F222">
            <v>281</v>
          </cell>
          <cell r="G222">
            <v>0</v>
          </cell>
          <cell r="H222">
            <v>903977</v>
          </cell>
          <cell r="I222">
            <v>0</v>
          </cell>
          <cell r="J222">
            <v>0</v>
          </cell>
          <cell r="K222">
            <v>36189.999999999964</v>
          </cell>
          <cell r="L222">
            <v>0</v>
          </cell>
          <cell r="M222">
            <v>49560</v>
          </cell>
          <cell r="N222">
            <v>0</v>
          </cell>
          <cell r="O222">
            <v>440.00000000000011</v>
          </cell>
          <cell r="P222">
            <v>540.00000000000011</v>
          </cell>
          <cell r="Q222">
            <v>13860.00000000002</v>
          </cell>
          <cell r="R222">
            <v>15180.000000000024</v>
          </cell>
          <cell r="S222">
            <v>489.99999999999937</v>
          </cell>
          <cell r="T222">
            <v>2560.0000000000073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5085.0000000000027</v>
          </cell>
          <cell r="AB222">
            <v>0</v>
          </cell>
          <cell r="AC222">
            <v>0</v>
          </cell>
          <cell r="AD222">
            <v>98188.827930174564</v>
          </cell>
          <cell r="AE222">
            <v>0</v>
          </cell>
          <cell r="AF222">
            <v>0</v>
          </cell>
          <cell r="AG222">
            <v>0</v>
          </cell>
          <cell r="AH222">
            <v>121300</v>
          </cell>
          <cell r="AI222">
            <v>0</v>
          </cell>
          <cell r="AJ222">
            <v>0</v>
          </cell>
          <cell r="AK222">
            <v>0</v>
          </cell>
          <cell r="AL222">
            <v>5512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903977</v>
          </cell>
          <cell r="AV222">
            <v>222093.82793017459</v>
          </cell>
          <cell r="AW222">
            <v>126812</v>
          </cell>
          <cell r="AX222">
            <v>158507.53768239403</v>
          </cell>
          <cell r="AY222">
            <v>1252882.8279301745</v>
          </cell>
          <cell r="AZ222">
            <v>1247370.8279301745</v>
          </cell>
          <cell r="BA222">
            <v>4265</v>
          </cell>
          <cell r="BB222">
            <v>1198465</v>
          </cell>
          <cell r="BC222">
            <v>0</v>
          </cell>
          <cell r="BD222">
            <v>0</v>
          </cell>
          <cell r="BE222">
            <v>1252882.8279301745</v>
          </cell>
          <cell r="BF222">
            <v>1252882.8279301745</v>
          </cell>
          <cell r="BG222">
            <v>0</v>
          </cell>
          <cell r="BH222">
            <v>1203977</v>
          </cell>
          <cell r="BI222">
            <v>1077165</v>
          </cell>
          <cell r="BJ222">
            <v>1126070.8279301745</v>
          </cell>
          <cell r="BK222">
            <v>4007.3694944134327</v>
          </cell>
          <cell r="BL222">
            <v>3767.1842594501718</v>
          </cell>
          <cell r="BM222">
            <v>6.3757230446252824E-2</v>
          </cell>
          <cell r="BN222">
            <v>0</v>
          </cell>
          <cell r="BO222">
            <v>0</v>
          </cell>
          <cell r="BP222">
            <v>1252882.8279301745</v>
          </cell>
          <cell r="BQ222">
            <v>4439.0420922782014</v>
          </cell>
          <cell r="BR222" t="str">
            <v>Y</v>
          </cell>
          <cell r="BS222">
            <v>4458.6577506411904</v>
          </cell>
          <cell r="BT222">
            <v>6.0836448396243803E-2</v>
          </cell>
          <cell r="BU222">
            <v>0</v>
          </cell>
          <cell r="BV222">
            <v>1252882.8279301745</v>
          </cell>
          <cell r="BW222">
            <v>0</v>
          </cell>
          <cell r="BX222">
            <v>1252882.8279301745</v>
          </cell>
          <cell r="BY222">
            <v>5512</v>
          </cell>
          <cell r="BZ222">
            <v>1247370.8279301745</v>
          </cell>
        </row>
        <row r="223">
          <cell r="C223">
            <v>9252137</v>
          </cell>
          <cell r="D223" t="str">
            <v>The Lincoln Manor Leas Infants School</v>
          </cell>
          <cell r="E223">
            <v>150</v>
          </cell>
          <cell r="F223">
            <v>150</v>
          </cell>
          <cell r="G223">
            <v>0</v>
          </cell>
          <cell r="H223">
            <v>482550</v>
          </cell>
          <cell r="I223">
            <v>0</v>
          </cell>
          <cell r="J223">
            <v>0</v>
          </cell>
          <cell r="K223">
            <v>13160.000000000024</v>
          </cell>
          <cell r="L223">
            <v>0</v>
          </cell>
          <cell r="M223">
            <v>17700</v>
          </cell>
          <cell r="N223">
            <v>0</v>
          </cell>
          <cell r="O223">
            <v>439.99999999999886</v>
          </cell>
          <cell r="P223">
            <v>810</v>
          </cell>
          <cell r="Q223">
            <v>3780</v>
          </cell>
          <cell r="R223">
            <v>6439.9999999999973</v>
          </cell>
          <cell r="S223">
            <v>0</v>
          </cell>
          <cell r="T223">
            <v>3199.9999999999964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5704.326923076922</v>
          </cell>
          <cell r="AB223">
            <v>0</v>
          </cell>
          <cell r="AC223">
            <v>0</v>
          </cell>
          <cell r="AD223">
            <v>50566.614420062695</v>
          </cell>
          <cell r="AE223">
            <v>0</v>
          </cell>
          <cell r="AF223">
            <v>0</v>
          </cell>
          <cell r="AG223">
            <v>0</v>
          </cell>
          <cell r="AH223">
            <v>121300</v>
          </cell>
          <cell r="AI223">
            <v>0</v>
          </cell>
          <cell r="AJ223">
            <v>0</v>
          </cell>
          <cell r="AK223">
            <v>0</v>
          </cell>
          <cell r="AL223">
            <v>4004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482550</v>
          </cell>
          <cell r="AV223">
            <v>101800.94134313962</v>
          </cell>
          <cell r="AW223">
            <v>125304</v>
          </cell>
          <cell r="AX223">
            <v>84291.631181818186</v>
          </cell>
          <cell r="AY223">
            <v>709654.94134313962</v>
          </cell>
          <cell r="AZ223">
            <v>705650.94134313962</v>
          </cell>
          <cell r="BA223">
            <v>4265</v>
          </cell>
          <cell r="BB223">
            <v>639750</v>
          </cell>
          <cell r="BC223">
            <v>0</v>
          </cell>
          <cell r="BD223">
            <v>0</v>
          </cell>
          <cell r="BE223">
            <v>709654.94134313962</v>
          </cell>
          <cell r="BF223">
            <v>709654.94134313962</v>
          </cell>
          <cell r="BG223">
            <v>0</v>
          </cell>
          <cell r="BH223">
            <v>643754</v>
          </cell>
          <cell r="BI223">
            <v>518450</v>
          </cell>
          <cell r="BJ223">
            <v>584350.94134313962</v>
          </cell>
          <cell r="BK223">
            <v>3895.6729422875974</v>
          </cell>
          <cell r="BL223">
            <v>3964.628756441718</v>
          </cell>
          <cell r="BM223">
            <v>-1.739275437632878E-2</v>
          </cell>
          <cell r="BN223">
            <v>2.2392754376328781E-2</v>
          </cell>
          <cell r="BO223">
            <v>13316.843690449383</v>
          </cell>
          <cell r="BP223">
            <v>722971.785033589</v>
          </cell>
          <cell r="BQ223">
            <v>4793.1185668905937</v>
          </cell>
          <cell r="BR223" t="str">
            <v>Y</v>
          </cell>
          <cell r="BS223">
            <v>4819.8119002239264</v>
          </cell>
          <cell r="BT223">
            <v>1.826331760300226E-2</v>
          </cell>
          <cell r="BU223">
            <v>0</v>
          </cell>
          <cell r="BV223">
            <v>722971.785033589</v>
          </cell>
          <cell r="BW223">
            <v>0</v>
          </cell>
          <cell r="BX223">
            <v>722971.785033589</v>
          </cell>
          <cell r="BY223">
            <v>4004</v>
          </cell>
          <cell r="BZ223">
            <v>718967.785033589</v>
          </cell>
        </row>
        <row r="224">
          <cell r="C224">
            <v>9252152</v>
          </cell>
          <cell r="D224" t="str">
            <v>Frithville Primary School</v>
          </cell>
          <cell r="E224">
            <v>42</v>
          </cell>
          <cell r="F224">
            <v>42</v>
          </cell>
          <cell r="G224">
            <v>0</v>
          </cell>
          <cell r="H224">
            <v>135114</v>
          </cell>
          <cell r="I224">
            <v>0</v>
          </cell>
          <cell r="J224">
            <v>0</v>
          </cell>
          <cell r="K224">
            <v>7520</v>
          </cell>
          <cell r="L224">
            <v>0</v>
          </cell>
          <cell r="M224">
            <v>9440</v>
          </cell>
          <cell r="N224">
            <v>0</v>
          </cell>
          <cell r="O224">
            <v>439.99999999999983</v>
          </cell>
          <cell r="P224">
            <v>1079.9999999999995</v>
          </cell>
          <cell r="Q224">
            <v>839.99999999999977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22074.41860465116</v>
          </cell>
          <cell r="AE224">
            <v>0</v>
          </cell>
          <cell r="AF224">
            <v>0</v>
          </cell>
          <cell r="AG224">
            <v>0</v>
          </cell>
          <cell r="AH224">
            <v>121300</v>
          </cell>
          <cell r="AI224">
            <v>55000</v>
          </cell>
          <cell r="AJ224">
            <v>0</v>
          </cell>
          <cell r="AK224">
            <v>0</v>
          </cell>
          <cell r="AL224">
            <v>1534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135114</v>
          </cell>
          <cell r="AV224">
            <v>41394.41860465116</v>
          </cell>
          <cell r="AW224">
            <v>177834</v>
          </cell>
          <cell r="AX224">
            <v>37127.207270697669</v>
          </cell>
          <cell r="AY224">
            <v>354342.41860465117</v>
          </cell>
          <cell r="AZ224">
            <v>352808.41860465117</v>
          </cell>
          <cell r="BA224">
            <v>4265</v>
          </cell>
          <cell r="BB224">
            <v>179130</v>
          </cell>
          <cell r="BC224">
            <v>0</v>
          </cell>
          <cell r="BD224">
            <v>0</v>
          </cell>
          <cell r="BE224">
            <v>354342.41860465117</v>
          </cell>
          <cell r="BF224">
            <v>354342.41860465117</v>
          </cell>
          <cell r="BG224">
            <v>0</v>
          </cell>
          <cell r="BH224">
            <v>180664</v>
          </cell>
          <cell r="BI224">
            <v>2830</v>
          </cell>
          <cell r="BJ224">
            <v>176508.41860465117</v>
          </cell>
          <cell r="BK224">
            <v>4202.5813953488378</v>
          </cell>
          <cell r="BL224">
            <v>3655.3868769230767</v>
          </cell>
          <cell r="BM224">
            <v>0.14969537749349318</v>
          </cell>
          <cell r="BN224">
            <v>0</v>
          </cell>
          <cell r="BO224">
            <v>0</v>
          </cell>
          <cell r="BP224">
            <v>354342.41860465117</v>
          </cell>
          <cell r="BQ224">
            <v>8400.2004429678855</v>
          </cell>
          <cell r="BR224" t="str">
            <v>Y</v>
          </cell>
          <cell r="BS224">
            <v>8436.7242524916946</v>
          </cell>
          <cell r="BT224">
            <v>2.6961039436482759E-2</v>
          </cell>
          <cell r="BU224">
            <v>0</v>
          </cell>
          <cell r="BV224">
            <v>354342.41860465117</v>
          </cell>
          <cell r="BW224">
            <v>0</v>
          </cell>
          <cell r="BX224">
            <v>354342.41860465117</v>
          </cell>
          <cell r="BY224">
            <v>1534</v>
          </cell>
          <cell r="BZ224">
            <v>352808.41860465117</v>
          </cell>
        </row>
        <row r="225">
          <cell r="C225">
            <v>9252157</v>
          </cell>
          <cell r="D225" t="str">
            <v>Gipsey Bridge Academy</v>
          </cell>
          <cell r="E225">
            <v>94</v>
          </cell>
          <cell r="F225">
            <v>94</v>
          </cell>
          <cell r="G225">
            <v>0</v>
          </cell>
          <cell r="H225">
            <v>302398</v>
          </cell>
          <cell r="I225">
            <v>0</v>
          </cell>
          <cell r="J225">
            <v>0</v>
          </cell>
          <cell r="K225">
            <v>7049.9999999999836</v>
          </cell>
          <cell r="L225">
            <v>0</v>
          </cell>
          <cell r="M225">
            <v>11209.999999999995</v>
          </cell>
          <cell r="N225">
            <v>0</v>
          </cell>
          <cell r="O225">
            <v>1099.9999999999993</v>
          </cell>
          <cell r="P225">
            <v>2970.0000000000082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28741.882352941175</v>
          </cell>
          <cell r="AE225">
            <v>0</v>
          </cell>
          <cell r="AF225">
            <v>3107.9999999999977</v>
          </cell>
          <cell r="AG225">
            <v>0</v>
          </cell>
          <cell r="AH225">
            <v>121300</v>
          </cell>
          <cell r="AI225">
            <v>40974.632843791711</v>
          </cell>
          <cell r="AJ225">
            <v>0</v>
          </cell>
          <cell r="AK225">
            <v>0</v>
          </cell>
          <cell r="AL225">
            <v>1794</v>
          </cell>
          <cell r="AM225">
            <v>0</v>
          </cell>
          <cell r="AN225">
            <v>0</v>
          </cell>
          <cell r="AO225">
            <v>0</v>
          </cell>
          <cell r="AP225">
            <v>12818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302398</v>
          </cell>
          <cell r="AV225">
            <v>54179.88235294116</v>
          </cell>
          <cell r="AW225">
            <v>176886.63284379171</v>
          </cell>
          <cell r="AX225">
            <v>51483.213854117639</v>
          </cell>
          <cell r="AY225">
            <v>533464.51519673283</v>
          </cell>
          <cell r="AZ225">
            <v>518852.51519673283</v>
          </cell>
          <cell r="BA225">
            <v>4265</v>
          </cell>
          <cell r="BB225">
            <v>400910</v>
          </cell>
          <cell r="BC225">
            <v>0</v>
          </cell>
          <cell r="BD225">
            <v>0</v>
          </cell>
          <cell r="BE225">
            <v>533464.51519673283</v>
          </cell>
          <cell r="BF225">
            <v>533464.51519673294</v>
          </cell>
          <cell r="BG225">
            <v>0</v>
          </cell>
          <cell r="BH225">
            <v>415522</v>
          </cell>
          <cell r="BI225">
            <v>238635.36715620829</v>
          </cell>
          <cell r="BJ225">
            <v>356577.88235294109</v>
          </cell>
          <cell r="BK225">
            <v>3793.3817271589478</v>
          </cell>
          <cell r="BL225">
            <v>3529.9091390256776</v>
          </cell>
          <cell r="BM225">
            <v>7.4640048158858177E-2</v>
          </cell>
          <cell r="BN225">
            <v>0</v>
          </cell>
          <cell r="BO225">
            <v>0</v>
          </cell>
          <cell r="BP225">
            <v>533464.51519673283</v>
          </cell>
          <cell r="BQ225">
            <v>5519.707608475881</v>
          </cell>
          <cell r="BR225" t="str">
            <v>Y</v>
          </cell>
          <cell r="BS225">
            <v>5675.1544169865192</v>
          </cell>
          <cell r="BT225">
            <v>1.714004940535796E-2</v>
          </cell>
          <cell r="BU225">
            <v>0</v>
          </cell>
          <cell r="BV225">
            <v>533464.51519673283</v>
          </cell>
          <cell r="BW225">
            <v>0</v>
          </cell>
          <cell r="BX225">
            <v>533464.51519673283</v>
          </cell>
          <cell r="BY225">
            <v>1794</v>
          </cell>
          <cell r="BZ225">
            <v>531670.51519673283</v>
          </cell>
        </row>
        <row r="226">
          <cell r="C226">
            <v>9252161</v>
          </cell>
          <cell r="D226" t="str">
            <v>Hogsthorpe Primary Academy</v>
          </cell>
          <cell r="E226">
            <v>70</v>
          </cell>
          <cell r="F226">
            <v>70</v>
          </cell>
          <cell r="G226">
            <v>0</v>
          </cell>
          <cell r="H226">
            <v>225190</v>
          </cell>
          <cell r="I226">
            <v>0</v>
          </cell>
          <cell r="J226">
            <v>0</v>
          </cell>
          <cell r="K226">
            <v>9400.0000000000091</v>
          </cell>
          <cell r="L226">
            <v>0</v>
          </cell>
          <cell r="M226">
            <v>12979.999999999987</v>
          </cell>
          <cell r="N226">
            <v>0</v>
          </cell>
          <cell r="O226">
            <v>6820.0000000000027</v>
          </cell>
          <cell r="P226">
            <v>2159.9999999999945</v>
          </cell>
          <cell r="Q226">
            <v>3359.9999999999918</v>
          </cell>
          <cell r="R226">
            <v>0</v>
          </cell>
          <cell r="S226">
            <v>2449.9999999999991</v>
          </cell>
          <cell r="T226">
            <v>8960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19775</v>
          </cell>
          <cell r="AE226">
            <v>0</v>
          </cell>
          <cell r="AF226">
            <v>4440.0000000000282</v>
          </cell>
          <cell r="AG226">
            <v>0</v>
          </cell>
          <cell r="AH226">
            <v>121300</v>
          </cell>
          <cell r="AI226">
            <v>4124.9999999999727</v>
          </cell>
          <cell r="AJ226">
            <v>0</v>
          </cell>
          <cell r="AK226">
            <v>0</v>
          </cell>
          <cell r="AL226">
            <v>2704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225190</v>
          </cell>
          <cell r="AV226">
            <v>70345.000000000015</v>
          </cell>
          <cell r="AW226">
            <v>128128.99999999997</v>
          </cell>
          <cell r="AX226">
            <v>53927.025299999987</v>
          </cell>
          <cell r="AY226">
            <v>423664</v>
          </cell>
          <cell r="AZ226">
            <v>420960</v>
          </cell>
          <cell r="BA226">
            <v>4265</v>
          </cell>
          <cell r="BB226">
            <v>298550</v>
          </cell>
          <cell r="BC226">
            <v>0</v>
          </cell>
          <cell r="BD226">
            <v>0</v>
          </cell>
          <cell r="BE226">
            <v>423664</v>
          </cell>
          <cell r="BF226">
            <v>423664</v>
          </cell>
          <cell r="BG226">
            <v>0</v>
          </cell>
          <cell r="BH226">
            <v>301254</v>
          </cell>
          <cell r="BI226">
            <v>173125.00000000003</v>
          </cell>
          <cell r="BJ226">
            <v>295535</v>
          </cell>
          <cell r="BK226">
            <v>4221.9285714285716</v>
          </cell>
          <cell r="BL226">
            <v>3788.5098257142868</v>
          </cell>
          <cell r="BM226">
            <v>0.11440348993487641</v>
          </cell>
          <cell r="BN226">
            <v>0</v>
          </cell>
          <cell r="BO226">
            <v>0</v>
          </cell>
          <cell r="BP226">
            <v>423664</v>
          </cell>
          <cell r="BQ226">
            <v>6013.7142857142853</v>
          </cell>
          <cell r="BR226" t="str">
            <v>Y</v>
          </cell>
          <cell r="BS226">
            <v>6052.3428571428567</v>
          </cell>
          <cell r="BT226">
            <v>7.7135540028514749E-2</v>
          </cell>
          <cell r="BU226">
            <v>0</v>
          </cell>
          <cell r="BV226">
            <v>423664</v>
          </cell>
          <cell r="BW226">
            <v>0</v>
          </cell>
          <cell r="BX226">
            <v>423664</v>
          </cell>
          <cell r="BY226">
            <v>2704</v>
          </cell>
          <cell r="BZ226">
            <v>420960</v>
          </cell>
        </row>
        <row r="227">
          <cell r="C227">
            <v>9252168</v>
          </cell>
          <cell r="D227" t="str">
            <v>Keelby Primary Academy</v>
          </cell>
          <cell r="E227">
            <v>173</v>
          </cell>
          <cell r="F227">
            <v>173</v>
          </cell>
          <cell r="G227">
            <v>0</v>
          </cell>
          <cell r="H227">
            <v>556541</v>
          </cell>
          <cell r="I227">
            <v>0</v>
          </cell>
          <cell r="J227">
            <v>0</v>
          </cell>
          <cell r="K227">
            <v>16450.000000000022</v>
          </cell>
          <cell r="L227">
            <v>0</v>
          </cell>
          <cell r="M227">
            <v>21829.999999999978</v>
          </cell>
          <cell r="N227">
            <v>0</v>
          </cell>
          <cell r="O227">
            <v>1539.9999999999984</v>
          </cell>
          <cell r="P227">
            <v>1349.9999999999982</v>
          </cell>
          <cell r="Q227">
            <v>0</v>
          </cell>
          <cell r="R227">
            <v>920.00000000000023</v>
          </cell>
          <cell r="S227">
            <v>0</v>
          </cell>
          <cell r="T227">
            <v>640.00000000000011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1237.2784810126616</v>
          </cell>
          <cell r="AB227">
            <v>0</v>
          </cell>
          <cell r="AC227">
            <v>0</v>
          </cell>
          <cell r="AD227">
            <v>53096.049382716046</v>
          </cell>
          <cell r="AE227">
            <v>0</v>
          </cell>
          <cell r="AF227">
            <v>0</v>
          </cell>
          <cell r="AG227">
            <v>0</v>
          </cell>
          <cell r="AH227">
            <v>121300</v>
          </cell>
          <cell r="AI227">
            <v>0</v>
          </cell>
          <cell r="AJ227">
            <v>0</v>
          </cell>
          <cell r="AK227">
            <v>0</v>
          </cell>
          <cell r="AL227">
            <v>3974.48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556541</v>
          </cell>
          <cell r="AV227">
            <v>97063.327863728715</v>
          </cell>
          <cell r="AW227">
            <v>125274.48</v>
          </cell>
          <cell r="AX227">
            <v>84657.39112</v>
          </cell>
          <cell r="AY227">
            <v>778878.80786372873</v>
          </cell>
          <cell r="AZ227">
            <v>774904.32786372874</v>
          </cell>
          <cell r="BA227">
            <v>4265</v>
          </cell>
          <cell r="BB227">
            <v>737845</v>
          </cell>
          <cell r="BC227">
            <v>0</v>
          </cell>
          <cell r="BD227">
            <v>0</v>
          </cell>
          <cell r="BE227">
            <v>778878.80786372873</v>
          </cell>
          <cell r="BF227">
            <v>778878.80786372873</v>
          </cell>
          <cell r="BG227">
            <v>0</v>
          </cell>
          <cell r="BH227">
            <v>741819.48</v>
          </cell>
          <cell r="BI227">
            <v>616545</v>
          </cell>
          <cell r="BJ227">
            <v>653604.32786372874</v>
          </cell>
          <cell r="BK227">
            <v>3778.0596986342703</v>
          </cell>
          <cell r="BL227">
            <v>3650.9973808290156</v>
          </cell>
          <cell r="BM227">
            <v>3.4802084075010543E-2</v>
          </cell>
          <cell r="BN227">
            <v>0</v>
          </cell>
          <cell r="BO227">
            <v>0</v>
          </cell>
          <cell r="BP227">
            <v>778878.80786372873</v>
          </cell>
          <cell r="BQ227">
            <v>4479.2157679984321</v>
          </cell>
          <cell r="BR227" t="str">
            <v>Y</v>
          </cell>
          <cell r="BS227">
            <v>4502.1896408308021</v>
          </cell>
          <cell r="BT227">
            <v>4.6999431724895624E-2</v>
          </cell>
          <cell r="BU227">
            <v>0</v>
          </cell>
          <cell r="BV227">
            <v>778878.80786372873</v>
          </cell>
          <cell r="BW227">
            <v>0</v>
          </cell>
          <cell r="BX227">
            <v>778878.80786372873</v>
          </cell>
          <cell r="BY227">
            <v>3974.48</v>
          </cell>
          <cell r="BZ227">
            <v>774904.32786372874</v>
          </cell>
        </row>
        <row r="228">
          <cell r="C228">
            <v>9252170</v>
          </cell>
          <cell r="D228" t="str">
            <v>Eastfield Infants and Nursery Academy</v>
          </cell>
          <cell r="E228">
            <v>220</v>
          </cell>
          <cell r="F228">
            <v>220</v>
          </cell>
          <cell r="G228">
            <v>0</v>
          </cell>
          <cell r="H228">
            <v>707740</v>
          </cell>
          <cell r="I228">
            <v>0</v>
          </cell>
          <cell r="J228">
            <v>0</v>
          </cell>
          <cell r="K228">
            <v>55459.999999999964</v>
          </cell>
          <cell r="L228">
            <v>0</v>
          </cell>
          <cell r="M228">
            <v>69619.999999999956</v>
          </cell>
          <cell r="N228">
            <v>0</v>
          </cell>
          <cell r="O228">
            <v>5060.0000000000218</v>
          </cell>
          <cell r="P228">
            <v>16740.000000000011</v>
          </cell>
          <cell r="Q228">
            <v>0</v>
          </cell>
          <cell r="R228">
            <v>36800.000000000029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4939.0728476821132</v>
          </cell>
          <cell r="AB228">
            <v>0</v>
          </cell>
          <cell r="AC228">
            <v>0</v>
          </cell>
          <cell r="AD228">
            <v>74164.367816091937</v>
          </cell>
          <cell r="AE228">
            <v>0</v>
          </cell>
          <cell r="AF228">
            <v>0</v>
          </cell>
          <cell r="AG228">
            <v>0</v>
          </cell>
          <cell r="AH228">
            <v>121300</v>
          </cell>
          <cell r="AI228">
            <v>0</v>
          </cell>
          <cell r="AJ228">
            <v>0</v>
          </cell>
          <cell r="AK228">
            <v>0</v>
          </cell>
          <cell r="AL228">
            <v>6812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707740</v>
          </cell>
          <cell r="AV228">
            <v>262783.44066377403</v>
          </cell>
          <cell r="AW228">
            <v>128112</v>
          </cell>
          <cell r="AX228">
            <v>153187.79880000005</v>
          </cell>
          <cell r="AY228">
            <v>1098635.440663774</v>
          </cell>
          <cell r="AZ228">
            <v>1091823.440663774</v>
          </cell>
          <cell r="BA228">
            <v>4265</v>
          </cell>
          <cell r="BB228">
            <v>938300</v>
          </cell>
          <cell r="BC228">
            <v>0</v>
          </cell>
          <cell r="BD228">
            <v>0</v>
          </cell>
          <cell r="BE228">
            <v>1098635.440663774</v>
          </cell>
          <cell r="BF228">
            <v>1098635.440663774</v>
          </cell>
          <cell r="BG228">
            <v>0</v>
          </cell>
          <cell r="BH228">
            <v>945112</v>
          </cell>
          <cell r="BI228">
            <v>817000</v>
          </cell>
          <cell r="BJ228">
            <v>970523.44066377403</v>
          </cell>
          <cell r="BK228">
            <v>4411.4701848353361</v>
          </cell>
          <cell r="BL228">
            <v>4162.0394595555554</v>
          </cell>
          <cell r="BM228">
            <v>5.9929928032545918E-2</v>
          </cell>
          <cell r="BN228">
            <v>0</v>
          </cell>
          <cell r="BO228">
            <v>0</v>
          </cell>
          <cell r="BP228">
            <v>1098635.440663774</v>
          </cell>
          <cell r="BQ228">
            <v>4962.8338211989731</v>
          </cell>
          <cell r="BR228" t="str">
            <v>Y</v>
          </cell>
          <cell r="BS228">
            <v>4993.7974575626095</v>
          </cell>
          <cell r="BT228">
            <v>5.5452906658795431E-2</v>
          </cell>
          <cell r="BU228">
            <v>0</v>
          </cell>
          <cell r="BV228">
            <v>1098635.440663774</v>
          </cell>
          <cell r="BW228">
            <v>0</v>
          </cell>
          <cell r="BX228">
            <v>1098635.440663774</v>
          </cell>
          <cell r="BY228">
            <v>6812</v>
          </cell>
          <cell r="BZ228">
            <v>1091823.440663774</v>
          </cell>
        </row>
        <row r="229">
          <cell r="C229">
            <v>9252171</v>
          </cell>
          <cell r="D229" t="str">
            <v>Louth Kidgate Primary Academy</v>
          </cell>
          <cell r="E229">
            <v>418</v>
          </cell>
          <cell r="F229">
            <v>418</v>
          </cell>
          <cell r="G229">
            <v>0</v>
          </cell>
          <cell r="H229">
            <v>1344706</v>
          </cell>
          <cell r="I229">
            <v>0</v>
          </cell>
          <cell r="J229">
            <v>0</v>
          </cell>
          <cell r="K229">
            <v>46059.999999999956</v>
          </cell>
          <cell r="L229">
            <v>0</v>
          </cell>
          <cell r="M229">
            <v>65490.000000000051</v>
          </cell>
          <cell r="N229">
            <v>0</v>
          </cell>
          <cell r="O229">
            <v>9240.0000000000437</v>
          </cell>
          <cell r="P229">
            <v>34020.000000000044</v>
          </cell>
          <cell r="Q229">
            <v>0</v>
          </cell>
          <cell r="R229">
            <v>32660.000000000091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5277.5418994413403</v>
          </cell>
          <cell r="AB229">
            <v>0</v>
          </cell>
          <cell r="AC229">
            <v>0</v>
          </cell>
          <cell r="AD229">
            <v>129688.72832369943</v>
          </cell>
          <cell r="AE229">
            <v>0</v>
          </cell>
          <cell r="AF229">
            <v>0</v>
          </cell>
          <cell r="AG229">
            <v>0</v>
          </cell>
          <cell r="AH229">
            <v>121300</v>
          </cell>
          <cell r="AI229">
            <v>0</v>
          </cell>
          <cell r="AJ229">
            <v>0</v>
          </cell>
          <cell r="AK229">
            <v>0</v>
          </cell>
          <cell r="AL229">
            <v>7436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1344706</v>
          </cell>
          <cell r="AV229">
            <v>322436.27022314095</v>
          </cell>
          <cell r="AW229">
            <v>128736</v>
          </cell>
          <cell r="AX229">
            <v>232936.01076971111</v>
          </cell>
          <cell r="AY229">
            <v>1795878.2702231409</v>
          </cell>
          <cell r="AZ229">
            <v>1788442.2702231409</v>
          </cell>
          <cell r="BA229">
            <v>4265</v>
          </cell>
          <cell r="BB229">
            <v>1782770</v>
          </cell>
          <cell r="BC229">
            <v>0</v>
          </cell>
          <cell r="BD229">
            <v>0</v>
          </cell>
          <cell r="BE229">
            <v>1795878.2702231409</v>
          </cell>
          <cell r="BF229">
            <v>1795878.2702231407</v>
          </cell>
          <cell r="BG229">
            <v>0</v>
          </cell>
          <cell r="BH229">
            <v>1790206</v>
          </cell>
          <cell r="BI229">
            <v>1661470</v>
          </cell>
          <cell r="BJ229">
            <v>1667142.2702231409</v>
          </cell>
          <cell r="BK229">
            <v>3988.3786368974665</v>
          </cell>
          <cell r="BL229">
            <v>3890.5011933174223</v>
          </cell>
          <cell r="BM229">
            <v>2.5158055149337791E-2</v>
          </cell>
          <cell r="BN229">
            <v>0</v>
          </cell>
          <cell r="BO229">
            <v>0</v>
          </cell>
          <cell r="BP229">
            <v>1795878.2702231409</v>
          </cell>
          <cell r="BQ229">
            <v>4278.5700244572754</v>
          </cell>
          <cell r="BR229" t="str">
            <v>Y</v>
          </cell>
          <cell r="BS229">
            <v>4296.3594981414853</v>
          </cell>
          <cell r="BT229">
            <v>2.3491763806293697E-2</v>
          </cell>
          <cell r="BU229">
            <v>0</v>
          </cell>
          <cell r="BV229">
            <v>1795878.2702231409</v>
          </cell>
          <cell r="BW229">
            <v>0</v>
          </cell>
          <cell r="BX229">
            <v>1795878.2702231409</v>
          </cell>
          <cell r="BY229">
            <v>7436</v>
          </cell>
          <cell r="BZ229">
            <v>1788442.2702231409</v>
          </cell>
        </row>
        <row r="230">
          <cell r="C230">
            <v>9252175</v>
          </cell>
          <cell r="D230" t="str">
            <v>The Marton Academy</v>
          </cell>
          <cell r="E230">
            <v>69</v>
          </cell>
          <cell r="F230">
            <v>69</v>
          </cell>
          <cell r="G230">
            <v>0</v>
          </cell>
          <cell r="H230">
            <v>221973</v>
          </cell>
          <cell r="I230">
            <v>0</v>
          </cell>
          <cell r="J230">
            <v>0</v>
          </cell>
          <cell r="K230">
            <v>2349.9999999999991</v>
          </cell>
          <cell r="L230">
            <v>0</v>
          </cell>
          <cell r="M230">
            <v>2949.9999999999991</v>
          </cell>
          <cell r="N230">
            <v>0</v>
          </cell>
          <cell r="O230">
            <v>226.56716417910508</v>
          </cell>
          <cell r="P230">
            <v>278.05970149253807</v>
          </cell>
          <cell r="Q230">
            <v>0</v>
          </cell>
          <cell r="R230">
            <v>0</v>
          </cell>
          <cell r="S230">
            <v>2018.507462686566</v>
          </cell>
          <cell r="T230">
            <v>3295.5223880597023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1299.4999999999986</v>
          </cell>
          <cell r="AB230">
            <v>0</v>
          </cell>
          <cell r="AC230">
            <v>0</v>
          </cell>
          <cell r="AD230">
            <v>23254.210526315786</v>
          </cell>
          <cell r="AE230">
            <v>0</v>
          </cell>
          <cell r="AF230">
            <v>3570.4999999999841</v>
          </cell>
          <cell r="AG230">
            <v>0</v>
          </cell>
          <cell r="AH230">
            <v>121300</v>
          </cell>
          <cell r="AI230">
            <v>55000</v>
          </cell>
          <cell r="AJ230">
            <v>0</v>
          </cell>
          <cell r="AK230">
            <v>0</v>
          </cell>
          <cell r="AL230">
            <v>1654.03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221973</v>
          </cell>
          <cell r="AV230">
            <v>39242.867242733679</v>
          </cell>
          <cell r="AW230">
            <v>177954.03</v>
          </cell>
          <cell r="AX230">
            <v>42701.970234312641</v>
          </cell>
          <cell r="AY230">
            <v>439169.89724273368</v>
          </cell>
          <cell r="AZ230">
            <v>437515.86724273366</v>
          </cell>
          <cell r="BA230">
            <v>4265</v>
          </cell>
          <cell r="BB230">
            <v>294285</v>
          </cell>
          <cell r="BC230">
            <v>0</v>
          </cell>
          <cell r="BD230">
            <v>0</v>
          </cell>
          <cell r="BE230">
            <v>439169.89724273368</v>
          </cell>
          <cell r="BF230">
            <v>439169.89724273368</v>
          </cell>
          <cell r="BG230">
            <v>0</v>
          </cell>
          <cell r="BH230">
            <v>295939.03000000003</v>
          </cell>
          <cell r="BI230">
            <v>117985.00000000003</v>
          </cell>
          <cell r="BJ230">
            <v>261215.86724273369</v>
          </cell>
          <cell r="BK230">
            <v>3785.7372064164301</v>
          </cell>
          <cell r="BL230">
            <v>3417.4047036585362</v>
          </cell>
          <cell r="BM230">
            <v>0.10778135301434213</v>
          </cell>
          <cell r="BN230">
            <v>0</v>
          </cell>
          <cell r="BO230">
            <v>0</v>
          </cell>
          <cell r="BP230">
            <v>439169.89724273368</v>
          </cell>
          <cell r="BQ230">
            <v>6340.8096701845461</v>
          </cell>
          <cell r="BR230" t="str">
            <v>Y</v>
          </cell>
          <cell r="BS230">
            <v>6364.781119459908</v>
          </cell>
          <cell r="BT230">
            <v>0.13909526168231445</v>
          </cell>
          <cell r="BU230">
            <v>0</v>
          </cell>
          <cell r="BV230">
            <v>439169.89724273368</v>
          </cell>
          <cell r="BW230">
            <v>0</v>
          </cell>
          <cell r="BX230">
            <v>439169.89724273368</v>
          </cell>
          <cell r="BY230">
            <v>1654.03</v>
          </cell>
          <cell r="BZ230">
            <v>437515.86724273366</v>
          </cell>
        </row>
        <row r="231">
          <cell r="C231">
            <v>9252180</v>
          </cell>
          <cell r="D231" t="str">
            <v>New York Primary School</v>
          </cell>
          <cell r="E231">
            <v>39</v>
          </cell>
          <cell r="F231">
            <v>39</v>
          </cell>
          <cell r="G231">
            <v>0</v>
          </cell>
          <cell r="H231">
            <v>125463</v>
          </cell>
          <cell r="I231">
            <v>0</v>
          </cell>
          <cell r="J231">
            <v>0</v>
          </cell>
          <cell r="K231">
            <v>6580</v>
          </cell>
          <cell r="L231">
            <v>0</v>
          </cell>
          <cell r="M231">
            <v>8260</v>
          </cell>
          <cell r="N231">
            <v>0</v>
          </cell>
          <cell r="O231">
            <v>219.99999999999963</v>
          </cell>
          <cell r="P231">
            <v>4319.9999999999973</v>
          </cell>
          <cell r="Q231">
            <v>840.00000000000034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33052.5</v>
          </cell>
          <cell r="AE231">
            <v>0</v>
          </cell>
          <cell r="AF231">
            <v>3385.5000000000055</v>
          </cell>
          <cell r="AG231">
            <v>0</v>
          </cell>
          <cell r="AH231">
            <v>121300</v>
          </cell>
          <cell r="AI231">
            <v>55000</v>
          </cell>
          <cell r="AJ231">
            <v>0</v>
          </cell>
          <cell r="AK231">
            <v>0</v>
          </cell>
          <cell r="AL231">
            <v>1018.9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125463</v>
          </cell>
          <cell r="AV231">
            <v>56658.000000000007</v>
          </cell>
          <cell r="AW231">
            <v>177318.9</v>
          </cell>
          <cell r="AX231">
            <v>45907.52291</v>
          </cell>
          <cell r="AY231">
            <v>359439.9</v>
          </cell>
          <cell r="AZ231">
            <v>358421</v>
          </cell>
          <cell r="BA231">
            <v>4265</v>
          </cell>
          <cell r="BB231">
            <v>166335</v>
          </cell>
          <cell r="BC231">
            <v>0</v>
          </cell>
          <cell r="BD231">
            <v>0</v>
          </cell>
          <cell r="BE231">
            <v>359439.9</v>
          </cell>
          <cell r="BF231">
            <v>359439.9</v>
          </cell>
          <cell r="BG231">
            <v>0</v>
          </cell>
          <cell r="BH231">
            <v>167353.9</v>
          </cell>
          <cell r="BI231">
            <v>-9965.0000000000055</v>
          </cell>
          <cell r="BJ231">
            <v>182121.00000000003</v>
          </cell>
          <cell r="BK231">
            <v>4669.7692307692314</v>
          </cell>
          <cell r="BL231">
            <v>4146.7308000000003</v>
          </cell>
          <cell r="BM231">
            <v>0.12613271900100945</v>
          </cell>
          <cell r="BN231">
            <v>0</v>
          </cell>
          <cell r="BO231">
            <v>0</v>
          </cell>
          <cell r="BP231">
            <v>359439.9</v>
          </cell>
          <cell r="BQ231">
            <v>9190.2820512820508</v>
          </cell>
          <cell r="BR231" t="str">
            <v>Y</v>
          </cell>
          <cell r="BS231">
            <v>9216.4076923076937</v>
          </cell>
          <cell r="BT231">
            <v>1.6023919498958428E-2</v>
          </cell>
          <cell r="BU231">
            <v>0</v>
          </cell>
          <cell r="BV231">
            <v>359439.9</v>
          </cell>
          <cell r="BW231">
            <v>0</v>
          </cell>
          <cell r="BX231">
            <v>359439.9</v>
          </cell>
          <cell r="BY231">
            <v>975.63</v>
          </cell>
          <cell r="BZ231">
            <v>358464.27</v>
          </cell>
        </row>
        <row r="232">
          <cell r="C232">
            <v>9252183</v>
          </cell>
          <cell r="D232" t="str">
            <v>North Thoresby Primary Academy</v>
          </cell>
          <cell r="E232">
            <v>87</v>
          </cell>
          <cell r="F232">
            <v>87</v>
          </cell>
          <cell r="G232">
            <v>0</v>
          </cell>
          <cell r="H232">
            <v>279879</v>
          </cell>
          <cell r="I232">
            <v>0</v>
          </cell>
          <cell r="J232">
            <v>0</v>
          </cell>
          <cell r="K232">
            <v>11279.999999999989</v>
          </cell>
          <cell r="L232">
            <v>0</v>
          </cell>
          <cell r="M232">
            <v>14159.999999999987</v>
          </cell>
          <cell r="N232">
            <v>0</v>
          </cell>
          <cell r="O232">
            <v>0</v>
          </cell>
          <cell r="P232">
            <v>1350.0000000000002</v>
          </cell>
          <cell r="Q232">
            <v>0</v>
          </cell>
          <cell r="R232">
            <v>919.99999999999852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24577.5</v>
          </cell>
          <cell r="AE232">
            <v>0</v>
          </cell>
          <cell r="AF232">
            <v>0</v>
          </cell>
          <cell r="AG232">
            <v>0</v>
          </cell>
          <cell r="AH232">
            <v>121300</v>
          </cell>
          <cell r="AI232">
            <v>46114.819759679565</v>
          </cell>
          <cell r="AJ232">
            <v>0</v>
          </cell>
          <cell r="AK232">
            <v>0</v>
          </cell>
          <cell r="AL232">
            <v>2595.91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279879</v>
          </cell>
          <cell r="AV232">
            <v>52287.499999999978</v>
          </cell>
          <cell r="AW232">
            <v>170010.72975967955</v>
          </cell>
          <cell r="AX232">
            <v>47387.58952999999</v>
          </cell>
          <cell r="AY232">
            <v>502177.22975967953</v>
          </cell>
          <cell r="AZ232">
            <v>499581.31975967955</v>
          </cell>
          <cell r="BA232">
            <v>4265</v>
          </cell>
          <cell r="BB232">
            <v>371055</v>
          </cell>
          <cell r="BC232">
            <v>0</v>
          </cell>
          <cell r="BD232">
            <v>0</v>
          </cell>
          <cell r="BE232">
            <v>502177.22975967953</v>
          </cell>
          <cell r="BF232">
            <v>502177.22975967953</v>
          </cell>
          <cell r="BG232">
            <v>0</v>
          </cell>
          <cell r="BH232">
            <v>373650.91</v>
          </cell>
          <cell r="BI232">
            <v>203640.18024032042</v>
          </cell>
          <cell r="BJ232">
            <v>332166.5</v>
          </cell>
          <cell r="BK232">
            <v>3818.0057471264367</v>
          </cell>
          <cell r="BL232">
            <v>3477.3477582384353</v>
          </cell>
          <cell r="BM232">
            <v>9.7964889499741303E-2</v>
          </cell>
          <cell r="BN232">
            <v>0</v>
          </cell>
          <cell r="BO232">
            <v>0</v>
          </cell>
          <cell r="BP232">
            <v>502177.22975967953</v>
          </cell>
          <cell r="BQ232">
            <v>5742.314020226202</v>
          </cell>
          <cell r="BR232" t="str">
            <v>Y</v>
          </cell>
          <cell r="BS232">
            <v>5772.1520662032126</v>
          </cell>
          <cell r="BT232">
            <v>0.12208745016379186</v>
          </cell>
          <cell r="BU232">
            <v>0</v>
          </cell>
          <cell r="BV232">
            <v>502177.22975967953</v>
          </cell>
          <cell r="BW232">
            <v>0</v>
          </cell>
          <cell r="BX232">
            <v>502177.22975967953</v>
          </cell>
          <cell r="BY232">
            <v>2595.91</v>
          </cell>
          <cell r="BZ232">
            <v>499581.31975967955</v>
          </cell>
        </row>
        <row r="233">
          <cell r="C233">
            <v>9252190</v>
          </cell>
          <cell r="D233" t="str">
            <v>Skegness Infant Academy</v>
          </cell>
          <cell r="E233">
            <v>249</v>
          </cell>
          <cell r="F233">
            <v>249</v>
          </cell>
          <cell r="G233">
            <v>0</v>
          </cell>
          <cell r="H233">
            <v>801033</v>
          </cell>
          <cell r="I233">
            <v>0</v>
          </cell>
          <cell r="J233">
            <v>0</v>
          </cell>
          <cell r="K233">
            <v>60159.999999999956</v>
          </cell>
          <cell r="L233">
            <v>0</v>
          </cell>
          <cell r="M233">
            <v>76110.000000000073</v>
          </cell>
          <cell r="N233">
            <v>0</v>
          </cell>
          <cell r="O233">
            <v>5060.0000000000009</v>
          </cell>
          <cell r="P233">
            <v>14849.999999999987</v>
          </cell>
          <cell r="Q233">
            <v>5040.0000000000055</v>
          </cell>
          <cell r="R233">
            <v>26219.999999999953</v>
          </cell>
          <cell r="S233">
            <v>28910.000000000044</v>
          </cell>
          <cell r="T233">
            <v>21120.000000000044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8904.1139240506291</v>
          </cell>
          <cell r="AB233">
            <v>0</v>
          </cell>
          <cell r="AC233">
            <v>0</v>
          </cell>
          <cell r="AD233">
            <v>83940.579937304079</v>
          </cell>
          <cell r="AE233">
            <v>0</v>
          </cell>
          <cell r="AF233">
            <v>0</v>
          </cell>
          <cell r="AG233">
            <v>0</v>
          </cell>
          <cell r="AH233">
            <v>121300</v>
          </cell>
          <cell r="AI233">
            <v>0</v>
          </cell>
          <cell r="AJ233">
            <v>0</v>
          </cell>
          <cell r="AK233">
            <v>0</v>
          </cell>
          <cell r="AL233">
            <v>5772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801033</v>
          </cell>
          <cell r="AV233">
            <v>330314.69386135472</v>
          </cell>
          <cell r="AW233">
            <v>127072</v>
          </cell>
          <cell r="AX233">
            <v>192489.02524181822</v>
          </cell>
          <cell r="AY233">
            <v>1258419.6938613546</v>
          </cell>
          <cell r="AZ233">
            <v>1252647.6938613546</v>
          </cell>
          <cell r="BA233">
            <v>4265</v>
          </cell>
          <cell r="BB233">
            <v>1061985</v>
          </cell>
          <cell r="BC233">
            <v>0</v>
          </cell>
          <cell r="BD233">
            <v>0</v>
          </cell>
          <cell r="BE233">
            <v>1258419.6938613546</v>
          </cell>
          <cell r="BF233">
            <v>1258419.6938613548</v>
          </cell>
          <cell r="BG233">
            <v>0</v>
          </cell>
          <cell r="BH233">
            <v>1067757</v>
          </cell>
          <cell r="BI233">
            <v>940685</v>
          </cell>
          <cell r="BJ233">
            <v>1131347.6938613546</v>
          </cell>
          <cell r="BK233">
            <v>4543.5650355877697</v>
          </cell>
          <cell r="BL233">
            <v>4364.5662226337445</v>
          </cell>
          <cell r="BM233">
            <v>4.1011821982623174E-2</v>
          </cell>
          <cell r="BN233">
            <v>0</v>
          </cell>
          <cell r="BO233">
            <v>0</v>
          </cell>
          <cell r="BP233">
            <v>1258419.6938613546</v>
          </cell>
          <cell r="BQ233">
            <v>5030.7136299652793</v>
          </cell>
          <cell r="BR233" t="str">
            <v>Y</v>
          </cell>
          <cell r="BS233">
            <v>5053.8943528568461</v>
          </cell>
          <cell r="BT233">
            <v>3.4045670848644516E-2</v>
          </cell>
          <cell r="BU233">
            <v>0</v>
          </cell>
          <cell r="BV233">
            <v>1258419.6938613546</v>
          </cell>
          <cell r="BW233">
            <v>0</v>
          </cell>
          <cell r="BX233">
            <v>1258419.6938613546</v>
          </cell>
          <cell r="BY233">
            <v>5772</v>
          </cell>
          <cell r="BZ233">
            <v>1252647.6938613546</v>
          </cell>
        </row>
        <row r="234">
          <cell r="C234">
            <v>9252191</v>
          </cell>
          <cell r="D234" t="str">
            <v>Seathorne Primary Academy</v>
          </cell>
          <cell r="E234">
            <v>269</v>
          </cell>
          <cell r="F234">
            <v>269</v>
          </cell>
          <cell r="G234">
            <v>0</v>
          </cell>
          <cell r="H234">
            <v>865373</v>
          </cell>
          <cell r="I234">
            <v>0</v>
          </cell>
          <cell r="J234">
            <v>0</v>
          </cell>
          <cell r="K234">
            <v>64390.000000000029</v>
          </cell>
          <cell r="L234">
            <v>0</v>
          </cell>
          <cell r="M234">
            <v>86140.000000000044</v>
          </cell>
          <cell r="N234">
            <v>0</v>
          </cell>
          <cell r="O234">
            <v>6624.6268656716602</v>
          </cell>
          <cell r="P234">
            <v>10298.283582089523</v>
          </cell>
          <cell r="Q234">
            <v>23186.194029850754</v>
          </cell>
          <cell r="R234">
            <v>10619.477611940303</v>
          </cell>
          <cell r="S234">
            <v>44264.552238805954</v>
          </cell>
          <cell r="T234">
            <v>18629.253731343353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4342.4285714285752</v>
          </cell>
          <cell r="AB234">
            <v>0</v>
          </cell>
          <cell r="AC234">
            <v>0</v>
          </cell>
          <cell r="AD234">
            <v>140490.33613445377</v>
          </cell>
          <cell r="AE234">
            <v>0</v>
          </cell>
          <cell r="AF234">
            <v>6345.5000000000073</v>
          </cell>
          <cell r="AG234">
            <v>0</v>
          </cell>
          <cell r="AH234">
            <v>121300</v>
          </cell>
          <cell r="AI234">
            <v>0</v>
          </cell>
          <cell r="AJ234">
            <v>0</v>
          </cell>
          <cell r="AK234">
            <v>0</v>
          </cell>
          <cell r="AL234">
            <v>8254.82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865373</v>
          </cell>
          <cell r="AV234">
            <v>415330.65276558395</v>
          </cell>
          <cell r="AW234">
            <v>129554.82</v>
          </cell>
          <cell r="AX234">
            <v>245302.71929365114</v>
          </cell>
          <cell r="AY234">
            <v>1410258.472765584</v>
          </cell>
          <cell r="AZ234">
            <v>1402003.6527655839</v>
          </cell>
          <cell r="BA234">
            <v>4265</v>
          </cell>
          <cell r="BB234">
            <v>1147285</v>
          </cell>
          <cell r="BC234">
            <v>0</v>
          </cell>
          <cell r="BD234">
            <v>0</v>
          </cell>
          <cell r="BE234">
            <v>1410258.472765584</v>
          </cell>
          <cell r="BF234">
            <v>1410258.472765584</v>
          </cell>
          <cell r="BG234">
            <v>0</v>
          </cell>
          <cell r="BH234">
            <v>1155539.82</v>
          </cell>
          <cell r="BI234">
            <v>1025985.0000000001</v>
          </cell>
          <cell r="BJ234">
            <v>1280703.6527655839</v>
          </cell>
          <cell r="BK234">
            <v>4760.9801218051443</v>
          </cell>
          <cell r="BL234">
            <v>4563.5944027874566</v>
          </cell>
          <cell r="BM234">
            <v>4.3252248468252125E-2</v>
          </cell>
          <cell r="BN234">
            <v>0</v>
          </cell>
          <cell r="BO234">
            <v>0</v>
          </cell>
          <cell r="BP234">
            <v>1410258.472765584</v>
          </cell>
          <cell r="BQ234">
            <v>5211.9094898348849</v>
          </cell>
          <cell r="BR234" t="str">
            <v>Y</v>
          </cell>
          <cell r="BS234">
            <v>5242.5965530319108</v>
          </cell>
          <cell r="BT234">
            <v>4.5382134410686392E-2</v>
          </cell>
          <cell r="BU234">
            <v>0</v>
          </cell>
          <cell r="BV234">
            <v>1410258.472765584</v>
          </cell>
          <cell r="BW234">
            <v>0</v>
          </cell>
          <cell r="BX234">
            <v>1410258.472765584</v>
          </cell>
          <cell r="BY234">
            <v>8254.82</v>
          </cell>
          <cell r="BZ234">
            <v>1402003.6527655839</v>
          </cell>
        </row>
        <row r="235">
          <cell r="C235">
            <v>9252193</v>
          </cell>
          <cell r="D235" t="str">
            <v>Spilsby Primary School</v>
          </cell>
          <cell r="E235">
            <v>222</v>
          </cell>
          <cell r="F235">
            <v>222</v>
          </cell>
          <cell r="G235">
            <v>0</v>
          </cell>
          <cell r="H235">
            <v>714174</v>
          </cell>
          <cell r="I235">
            <v>0</v>
          </cell>
          <cell r="J235">
            <v>0</v>
          </cell>
          <cell r="K235">
            <v>40419.999999999956</v>
          </cell>
          <cell r="L235">
            <v>0</v>
          </cell>
          <cell r="M235">
            <v>51330.000000000015</v>
          </cell>
          <cell r="N235">
            <v>0</v>
          </cell>
          <cell r="O235">
            <v>3300.0000000000014</v>
          </cell>
          <cell r="P235">
            <v>540.00000000000011</v>
          </cell>
          <cell r="Q235">
            <v>33599.999999999971</v>
          </cell>
          <cell r="R235">
            <v>920.00000000000023</v>
          </cell>
          <cell r="S235">
            <v>489.99999999999949</v>
          </cell>
          <cell r="T235">
            <v>639.99999999999932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649.89637305699512</v>
          </cell>
          <cell r="AB235">
            <v>0</v>
          </cell>
          <cell r="AC235">
            <v>0</v>
          </cell>
          <cell r="AD235">
            <v>100644.43113772455</v>
          </cell>
          <cell r="AE235">
            <v>0</v>
          </cell>
          <cell r="AF235">
            <v>8029.0000000000018</v>
          </cell>
          <cell r="AG235">
            <v>0</v>
          </cell>
          <cell r="AH235">
            <v>121300</v>
          </cell>
          <cell r="AI235">
            <v>0</v>
          </cell>
          <cell r="AJ235">
            <v>0</v>
          </cell>
          <cell r="AK235">
            <v>0</v>
          </cell>
          <cell r="AL235">
            <v>4400.6400000000003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714174</v>
          </cell>
          <cell r="AV235">
            <v>240563.32751078147</v>
          </cell>
          <cell r="AW235">
            <v>125700.64</v>
          </cell>
          <cell r="AX235">
            <v>155508.70230275448</v>
          </cell>
          <cell r="AY235">
            <v>1080437.9675107815</v>
          </cell>
          <cell r="AZ235">
            <v>1076037.3275107816</v>
          </cell>
          <cell r="BA235">
            <v>4265</v>
          </cell>
          <cell r="BB235">
            <v>946830</v>
          </cell>
          <cell r="BC235">
            <v>0</v>
          </cell>
          <cell r="BD235">
            <v>0</v>
          </cell>
          <cell r="BE235">
            <v>1080437.9675107815</v>
          </cell>
          <cell r="BF235">
            <v>1080437.9675107815</v>
          </cell>
          <cell r="BG235">
            <v>0</v>
          </cell>
          <cell r="BH235">
            <v>951230.64</v>
          </cell>
          <cell r="BI235">
            <v>825530</v>
          </cell>
          <cell r="BJ235">
            <v>954737.32751078147</v>
          </cell>
          <cell r="BK235">
            <v>4300.6185923909079</v>
          </cell>
          <cell r="BL235">
            <v>4075.7027740196077</v>
          </cell>
          <cell r="BM235">
            <v>5.5184548737218148E-2</v>
          </cell>
          <cell r="BN235">
            <v>0</v>
          </cell>
          <cell r="BO235">
            <v>0</v>
          </cell>
          <cell r="BP235">
            <v>1080437.9675107815</v>
          </cell>
          <cell r="BQ235">
            <v>4847.014988787304</v>
          </cell>
          <cell r="BR235" t="str">
            <v>Y</v>
          </cell>
          <cell r="BS235">
            <v>4866.8376914900064</v>
          </cell>
          <cell r="BT235">
            <v>3.6828598690868741E-2</v>
          </cell>
          <cell r="BU235">
            <v>0</v>
          </cell>
          <cell r="BV235">
            <v>1080437.9675107815</v>
          </cell>
          <cell r="BW235">
            <v>0</v>
          </cell>
          <cell r="BX235">
            <v>1080437.9675107815</v>
          </cell>
          <cell r="BY235">
            <v>4825.6000000000004</v>
          </cell>
          <cell r="BZ235">
            <v>1075612.3675107814</v>
          </cell>
        </row>
        <row r="236">
          <cell r="C236">
            <v>9252202</v>
          </cell>
          <cell r="D236" t="str">
            <v>The Utterby Primary Academy</v>
          </cell>
          <cell r="E236">
            <v>61</v>
          </cell>
          <cell r="F236">
            <v>61</v>
          </cell>
          <cell r="G236">
            <v>0</v>
          </cell>
          <cell r="H236">
            <v>196237</v>
          </cell>
          <cell r="I236">
            <v>0</v>
          </cell>
          <cell r="J236">
            <v>0</v>
          </cell>
          <cell r="K236">
            <v>8930.0000000000109</v>
          </cell>
          <cell r="L236">
            <v>0</v>
          </cell>
          <cell r="M236">
            <v>11210.000000000015</v>
          </cell>
          <cell r="N236">
            <v>0</v>
          </cell>
          <cell r="O236">
            <v>880.00000000000023</v>
          </cell>
          <cell r="P236">
            <v>5939.9999999999991</v>
          </cell>
          <cell r="Q236">
            <v>0</v>
          </cell>
          <cell r="R236">
            <v>5059.9999999999991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662.78846153846041</v>
          </cell>
          <cell r="AB236">
            <v>0</v>
          </cell>
          <cell r="AC236">
            <v>0</v>
          </cell>
          <cell r="AD236">
            <v>21101.020408163266</v>
          </cell>
          <cell r="AE236">
            <v>0</v>
          </cell>
          <cell r="AF236">
            <v>4014.5000000000255</v>
          </cell>
          <cell r="AG236">
            <v>0</v>
          </cell>
          <cell r="AH236">
            <v>121300</v>
          </cell>
          <cell r="AI236">
            <v>55000</v>
          </cell>
          <cell r="AJ236">
            <v>0</v>
          </cell>
          <cell r="AK236">
            <v>0</v>
          </cell>
          <cell r="AL236">
            <v>1352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196237</v>
          </cell>
          <cell r="AV236">
            <v>57798.308869701781</v>
          </cell>
          <cell r="AW236">
            <v>177652</v>
          </cell>
          <cell r="AX236">
            <v>45812.582921632653</v>
          </cell>
          <cell r="AY236">
            <v>431687.30886970181</v>
          </cell>
          <cell r="AZ236">
            <v>430335.30886970181</v>
          </cell>
          <cell r="BA236">
            <v>4265</v>
          </cell>
          <cell r="BB236">
            <v>260165</v>
          </cell>
          <cell r="BC236">
            <v>0</v>
          </cell>
          <cell r="BD236">
            <v>0</v>
          </cell>
          <cell r="BE236">
            <v>431687.30886970181</v>
          </cell>
          <cell r="BF236">
            <v>431687.30886970175</v>
          </cell>
          <cell r="BG236">
            <v>0</v>
          </cell>
          <cell r="BH236">
            <v>261517</v>
          </cell>
          <cell r="BI236">
            <v>83865</v>
          </cell>
          <cell r="BJ236">
            <v>254035.30886970181</v>
          </cell>
          <cell r="BK236">
            <v>4164.5132601590458</v>
          </cell>
          <cell r="BL236">
            <v>3690.4228098360654</v>
          </cell>
          <cell r="BM236">
            <v>0.12846507697150295</v>
          </cell>
          <cell r="BN236">
            <v>0</v>
          </cell>
          <cell r="BO236">
            <v>0</v>
          </cell>
          <cell r="BP236">
            <v>431687.30886970181</v>
          </cell>
          <cell r="BQ236">
            <v>7054.6771945852752</v>
          </cell>
          <cell r="BR236" t="str">
            <v>Y</v>
          </cell>
          <cell r="BS236">
            <v>7076.8411290115055</v>
          </cell>
          <cell r="BT236">
            <v>7.1801961545085558E-2</v>
          </cell>
          <cell r="BU236">
            <v>0</v>
          </cell>
          <cell r="BV236">
            <v>431687.30886970181</v>
          </cell>
          <cell r="BW236">
            <v>0</v>
          </cell>
          <cell r="BX236">
            <v>431687.30886970181</v>
          </cell>
          <cell r="BY236">
            <v>1352</v>
          </cell>
          <cell r="BZ236">
            <v>430335.30886970181</v>
          </cell>
        </row>
        <row r="237">
          <cell r="C237">
            <v>9252207</v>
          </cell>
          <cell r="D237" t="str">
            <v>White's Wood Academy</v>
          </cell>
          <cell r="E237">
            <v>214</v>
          </cell>
          <cell r="F237">
            <v>214</v>
          </cell>
          <cell r="G237">
            <v>0</v>
          </cell>
          <cell r="H237">
            <v>688438</v>
          </cell>
          <cell r="I237">
            <v>0</v>
          </cell>
          <cell r="J237">
            <v>0</v>
          </cell>
          <cell r="K237">
            <v>58280.000000000044</v>
          </cell>
          <cell r="L237">
            <v>0</v>
          </cell>
          <cell r="M237">
            <v>76700.000000000029</v>
          </cell>
          <cell r="N237">
            <v>0</v>
          </cell>
          <cell r="O237">
            <v>0</v>
          </cell>
          <cell r="P237">
            <v>8910.0000000000291</v>
          </cell>
          <cell r="Q237">
            <v>0</v>
          </cell>
          <cell r="R237">
            <v>19320.000000000036</v>
          </cell>
          <cell r="S237">
            <v>36259.999999999949</v>
          </cell>
          <cell r="T237">
            <v>29439.999999999945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2824.9999999999986</v>
          </cell>
          <cell r="AB237">
            <v>0</v>
          </cell>
          <cell r="AC237">
            <v>0</v>
          </cell>
          <cell r="AD237">
            <v>57354.743589743586</v>
          </cell>
          <cell r="AE237">
            <v>0</v>
          </cell>
          <cell r="AF237">
            <v>0</v>
          </cell>
          <cell r="AG237">
            <v>0</v>
          </cell>
          <cell r="AH237">
            <v>121300</v>
          </cell>
          <cell r="AI237">
            <v>0</v>
          </cell>
          <cell r="AJ237">
            <v>0</v>
          </cell>
          <cell r="AK237">
            <v>0</v>
          </cell>
          <cell r="AL237">
            <v>4335.41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688438</v>
          </cell>
          <cell r="AV237">
            <v>289089.74358974356</v>
          </cell>
          <cell r="AW237">
            <v>125635.41</v>
          </cell>
          <cell r="AX237">
            <v>163450.60196769232</v>
          </cell>
          <cell r="AY237">
            <v>1103163.1535897434</v>
          </cell>
          <cell r="AZ237">
            <v>1098827.7435897435</v>
          </cell>
          <cell r="BA237">
            <v>4265</v>
          </cell>
          <cell r="BB237">
            <v>912710</v>
          </cell>
          <cell r="BC237">
            <v>0</v>
          </cell>
          <cell r="BD237">
            <v>0</v>
          </cell>
          <cell r="BE237">
            <v>1103163.1535897434</v>
          </cell>
          <cell r="BF237">
            <v>1103163.1535897437</v>
          </cell>
          <cell r="BG237">
            <v>0</v>
          </cell>
          <cell r="BH237">
            <v>917045.41</v>
          </cell>
          <cell r="BI237">
            <v>791410</v>
          </cell>
          <cell r="BJ237">
            <v>977527.74358974339</v>
          </cell>
          <cell r="BK237">
            <v>4567.886652288521</v>
          </cell>
          <cell r="BL237">
            <v>4322.9984196428577</v>
          </cell>
          <cell r="BM237">
            <v>5.6647772882113284E-2</v>
          </cell>
          <cell r="BN237">
            <v>0</v>
          </cell>
          <cell r="BO237">
            <v>0</v>
          </cell>
          <cell r="BP237">
            <v>1103163.1535897434</v>
          </cell>
          <cell r="BQ237">
            <v>5134.7090821950633</v>
          </cell>
          <cell r="BR237" t="str">
            <v>Y</v>
          </cell>
          <cell r="BS237">
            <v>5154.968007428708</v>
          </cell>
          <cell r="BT237">
            <v>5.5508680227045026E-2</v>
          </cell>
          <cell r="BU237">
            <v>0</v>
          </cell>
          <cell r="BV237">
            <v>1103163.1535897434</v>
          </cell>
          <cell r="BW237">
            <v>0</v>
          </cell>
          <cell r="BX237">
            <v>1103163.1535897434</v>
          </cell>
          <cell r="BY237">
            <v>4335.41</v>
          </cell>
          <cell r="BZ237">
            <v>1098827.7435897435</v>
          </cell>
        </row>
        <row r="238">
          <cell r="C238">
            <v>9252208</v>
          </cell>
          <cell r="D238" t="str">
            <v>The Gainsborough Hillcrest Early Years Academy</v>
          </cell>
          <cell r="E238">
            <v>159</v>
          </cell>
          <cell r="F238">
            <v>159</v>
          </cell>
          <cell r="G238">
            <v>0</v>
          </cell>
          <cell r="H238">
            <v>511503</v>
          </cell>
          <cell r="I238">
            <v>0</v>
          </cell>
          <cell r="J238">
            <v>0</v>
          </cell>
          <cell r="K238">
            <v>43709.999999999964</v>
          </cell>
          <cell r="L238">
            <v>0</v>
          </cell>
          <cell r="M238">
            <v>54869.999999999956</v>
          </cell>
          <cell r="N238">
            <v>0</v>
          </cell>
          <cell r="O238">
            <v>0</v>
          </cell>
          <cell r="P238">
            <v>9989.9999999999891</v>
          </cell>
          <cell r="Q238">
            <v>0</v>
          </cell>
          <cell r="R238">
            <v>14719.999999999991</v>
          </cell>
          <cell r="S238">
            <v>20090.000000000018</v>
          </cell>
          <cell r="T238">
            <v>26240.000000000022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7774.1826923076887</v>
          </cell>
          <cell r="AB238">
            <v>0</v>
          </cell>
          <cell r="AC238">
            <v>0</v>
          </cell>
          <cell r="AD238">
            <v>53600.611285266452</v>
          </cell>
          <cell r="AE238">
            <v>0</v>
          </cell>
          <cell r="AF238">
            <v>0</v>
          </cell>
          <cell r="AG238">
            <v>0</v>
          </cell>
          <cell r="AH238">
            <v>121300</v>
          </cell>
          <cell r="AI238">
            <v>0</v>
          </cell>
          <cell r="AJ238">
            <v>0</v>
          </cell>
          <cell r="AK238">
            <v>0</v>
          </cell>
          <cell r="AL238">
            <v>3536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511503</v>
          </cell>
          <cell r="AV238">
            <v>230994.7939775741</v>
          </cell>
          <cell r="AW238">
            <v>124836</v>
          </cell>
          <cell r="AX238">
            <v>132468.58973272727</v>
          </cell>
          <cell r="AY238">
            <v>867333.7939775741</v>
          </cell>
          <cell r="AZ238">
            <v>863797.7939775741</v>
          </cell>
          <cell r="BA238">
            <v>4265</v>
          </cell>
          <cell r="BB238">
            <v>678135</v>
          </cell>
          <cell r="BC238">
            <v>0</v>
          </cell>
          <cell r="BD238">
            <v>0</v>
          </cell>
          <cell r="BE238">
            <v>867333.7939775741</v>
          </cell>
          <cell r="BF238">
            <v>867333.79397757421</v>
          </cell>
          <cell r="BG238">
            <v>0</v>
          </cell>
          <cell r="BH238">
            <v>681671</v>
          </cell>
          <cell r="BI238">
            <v>556835</v>
          </cell>
          <cell r="BJ238">
            <v>742497.7939775741</v>
          </cell>
          <cell r="BK238">
            <v>4669.7974463998371</v>
          </cell>
          <cell r="BL238">
            <v>4461.0822357142852</v>
          </cell>
          <cell r="BM238">
            <v>4.6785779695929224E-2</v>
          </cell>
          <cell r="BN238">
            <v>0</v>
          </cell>
          <cell r="BO238">
            <v>0</v>
          </cell>
          <cell r="BP238">
            <v>867333.7939775741</v>
          </cell>
          <cell r="BQ238">
            <v>5432.6905281608433</v>
          </cell>
          <cell r="BR238" t="str">
            <v>Y</v>
          </cell>
          <cell r="BS238">
            <v>5454.9295218715351</v>
          </cell>
          <cell r="BT238">
            <v>4.8187635062893586E-2</v>
          </cell>
          <cell r="BU238">
            <v>0</v>
          </cell>
          <cell r="BV238">
            <v>867333.7939775741</v>
          </cell>
          <cell r="BW238">
            <v>0</v>
          </cell>
          <cell r="BX238">
            <v>867333.7939775741</v>
          </cell>
          <cell r="BY238">
            <v>3536</v>
          </cell>
          <cell r="BZ238">
            <v>863797.7939775741</v>
          </cell>
        </row>
        <row r="239">
          <cell r="C239">
            <v>9252234</v>
          </cell>
          <cell r="D239" t="str">
            <v>Carlton Road Academy</v>
          </cell>
          <cell r="E239">
            <v>405</v>
          </cell>
          <cell r="F239">
            <v>405</v>
          </cell>
          <cell r="G239">
            <v>0</v>
          </cell>
          <cell r="H239">
            <v>1302885</v>
          </cell>
          <cell r="I239">
            <v>0</v>
          </cell>
          <cell r="J239">
            <v>0</v>
          </cell>
          <cell r="K239">
            <v>63919.999999999905</v>
          </cell>
          <cell r="L239">
            <v>0</v>
          </cell>
          <cell r="M239">
            <v>87909.999999999956</v>
          </cell>
          <cell r="N239">
            <v>0</v>
          </cell>
          <cell r="O239">
            <v>25080.000000000047</v>
          </cell>
          <cell r="P239">
            <v>12689.999999999958</v>
          </cell>
          <cell r="Q239">
            <v>31079.999999999989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86386.383285302581</v>
          </cell>
          <cell r="AB239">
            <v>0</v>
          </cell>
          <cell r="AC239">
            <v>0</v>
          </cell>
          <cell r="AD239">
            <v>221629.24528301886</v>
          </cell>
          <cell r="AE239">
            <v>0</v>
          </cell>
          <cell r="AF239">
            <v>10822.500000000007</v>
          </cell>
          <cell r="AG239">
            <v>0</v>
          </cell>
          <cell r="AH239">
            <v>121300</v>
          </cell>
          <cell r="AI239">
            <v>0</v>
          </cell>
          <cell r="AJ239">
            <v>0</v>
          </cell>
          <cell r="AK239">
            <v>0</v>
          </cell>
          <cell r="AL239">
            <v>11128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1302885</v>
          </cell>
          <cell r="AV239">
            <v>539518.12856832123</v>
          </cell>
          <cell r="AW239">
            <v>132428</v>
          </cell>
          <cell r="AX239">
            <v>297317.29435094335</v>
          </cell>
          <cell r="AY239">
            <v>1974831.1285683212</v>
          </cell>
          <cell r="AZ239">
            <v>1963703.1285683212</v>
          </cell>
          <cell r="BA239">
            <v>4265</v>
          </cell>
          <cell r="BB239">
            <v>1727325</v>
          </cell>
          <cell r="BC239">
            <v>0</v>
          </cell>
          <cell r="BD239">
            <v>0</v>
          </cell>
          <cell r="BE239">
            <v>1974831.1285683212</v>
          </cell>
          <cell r="BF239">
            <v>1974831.1285683215</v>
          </cell>
          <cell r="BG239">
            <v>0</v>
          </cell>
          <cell r="BH239">
            <v>1738453</v>
          </cell>
          <cell r="BI239">
            <v>1606025</v>
          </cell>
          <cell r="BJ239">
            <v>1842403.1285683212</v>
          </cell>
          <cell r="BK239">
            <v>4549.1435273291881</v>
          </cell>
          <cell r="BL239">
            <v>4319.3899258793972</v>
          </cell>
          <cell r="BM239">
            <v>5.3191215748602444E-2</v>
          </cell>
          <cell r="BN239">
            <v>0</v>
          </cell>
          <cell r="BO239">
            <v>0</v>
          </cell>
          <cell r="BP239">
            <v>1974831.1285683212</v>
          </cell>
          <cell r="BQ239">
            <v>4848.6497001686948</v>
          </cell>
          <cell r="BR239" t="str">
            <v>Y</v>
          </cell>
          <cell r="BS239">
            <v>4876.1262433785705</v>
          </cell>
          <cell r="BT239">
            <v>4.8150622961892431E-2</v>
          </cell>
          <cell r="BU239">
            <v>0</v>
          </cell>
          <cell r="BV239">
            <v>1974831.1285683212</v>
          </cell>
          <cell r="BW239">
            <v>0</v>
          </cell>
          <cell r="BX239">
            <v>1974831.1285683212</v>
          </cell>
          <cell r="BY239">
            <v>11128</v>
          </cell>
          <cell r="BZ239">
            <v>1963703.1285683212</v>
          </cell>
        </row>
        <row r="240">
          <cell r="C240">
            <v>9252237</v>
          </cell>
          <cell r="D240" t="str">
            <v>Park Academy</v>
          </cell>
          <cell r="E240">
            <v>330</v>
          </cell>
          <cell r="F240">
            <v>330</v>
          </cell>
          <cell r="G240">
            <v>0</v>
          </cell>
          <cell r="H240">
            <v>1061610</v>
          </cell>
          <cell r="I240">
            <v>0</v>
          </cell>
          <cell r="J240">
            <v>0</v>
          </cell>
          <cell r="K240">
            <v>32899.999999999978</v>
          </cell>
          <cell r="L240">
            <v>0</v>
          </cell>
          <cell r="M240">
            <v>44839.999999999942</v>
          </cell>
          <cell r="N240">
            <v>0</v>
          </cell>
          <cell r="O240">
            <v>9239.9999999999818</v>
          </cell>
          <cell r="P240">
            <v>21329.999999999967</v>
          </cell>
          <cell r="Q240">
            <v>11339.999999999998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70155.762711864416</v>
          </cell>
          <cell r="AB240">
            <v>0</v>
          </cell>
          <cell r="AC240">
            <v>0</v>
          </cell>
          <cell r="AD240">
            <v>150252.74725274724</v>
          </cell>
          <cell r="AE240">
            <v>0</v>
          </cell>
          <cell r="AF240">
            <v>3884.9999999999909</v>
          </cell>
          <cell r="AG240">
            <v>0</v>
          </cell>
          <cell r="AH240">
            <v>121300</v>
          </cell>
          <cell r="AI240">
            <v>0</v>
          </cell>
          <cell r="AJ240">
            <v>0</v>
          </cell>
          <cell r="AK240">
            <v>0</v>
          </cell>
          <cell r="AL240">
            <v>7530.4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1061610</v>
          </cell>
          <cell r="AV240">
            <v>343943.5099646115</v>
          </cell>
          <cell r="AW240">
            <v>128830.39999999999</v>
          </cell>
          <cell r="AX240">
            <v>207337.15618901094</v>
          </cell>
          <cell r="AY240">
            <v>1534383.9099646113</v>
          </cell>
          <cell r="AZ240">
            <v>1526853.5099646114</v>
          </cell>
          <cell r="BA240">
            <v>4265</v>
          </cell>
          <cell r="BB240">
            <v>1407450</v>
          </cell>
          <cell r="BC240">
            <v>0</v>
          </cell>
          <cell r="BD240">
            <v>0</v>
          </cell>
          <cell r="BE240">
            <v>1534383.9099646113</v>
          </cell>
          <cell r="BF240">
            <v>1534383.9099646115</v>
          </cell>
          <cell r="BG240">
            <v>0</v>
          </cell>
          <cell r="BH240">
            <v>1414980.4</v>
          </cell>
          <cell r="BI240">
            <v>1286150</v>
          </cell>
          <cell r="BJ240">
            <v>1405553.5099646114</v>
          </cell>
          <cell r="BK240">
            <v>4259.2530604988224</v>
          </cell>
          <cell r="BL240">
            <v>4889.9034480480477</v>
          </cell>
          <cell r="BM240">
            <v>-0.12896990589885132</v>
          </cell>
          <cell r="BN240">
            <v>0.13396990589885133</v>
          </cell>
          <cell r="BO240">
            <v>216182.96858052362</v>
          </cell>
          <cell r="BP240">
            <v>1750566.8785451348</v>
          </cell>
          <cell r="BQ240">
            <v>5281.9287228640451</v>
          </cell>
          <cell r="BR240" t="str">
            <v>Y</v>
          </cell>
          <cell r="BS240">
            <v>5304.7481168034392</v>
          </cell>
          <cell r="BT240">
            <v>5.6515629769722242E-3</v>
          </cell>
          <cell r="BU240">
            <v>0</v>
          </cell>
          <cell r="BV240">
            <v>1750566.8785451348</v>
          </cell>
          <cell r="BW240">
            <v>0</v>
          </cell>
          <cell r="BX240">
            <v>1750566.8785451348</v>
          </cell>
          <cell r="BY240">
            <v>6916</v>
          </cell>
          <cell r="BZ240">
            <v>1743650.8785451348</v>
          </cell>
        </row>
        <row r="241">
          <cell r="C241">
            <v>9252239</v>
          </cell>
          <cell r="D241" t="str">
            <v>Staniland Academy</v>
          </cell>
          <cell r="E241">
            <v>536</v>
          </cell>
          <cell r="F241">
            <v>536</v>
          </cell>
          <cell r="G241">
            <v>0</v>
          </cell>
          <cell r="H241">
            <v>1724312</v>
          </cell>
          <cell r="I241">
            <v>0</v>
          </cell>
          <cell r="J241">
            <v>0</v>
          </cell>
          <cell r="K241">
            <v>52640</v>
          </cell>
          <cell r="L241">
            <v>0</v>
          </cell>
          <cell r="M241">
            <v>73160.000000000146</v>
          </cell>
          <cell r="N241">
            <v>0</v>
          </cell>
          <cell r="O241">
            <v>30196.336448598107</v>
          </cell>
          <cell r="P241">
            <v>46526.803738317787</v>
          </cell>
          <cell r="Q241">
            <v>18514.542056074766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85052.936170212692</v>
          </cell>
          <cell r="AB241">
            <v>0</v>
          </cell>
          <cell r="AC241">
            <v>0</v>
          </cell>
          <cell r="AD241">
            <v>259778.83449883451</v>
          </cell>
          <cell r="AE241">
            <v>0</v>
          </cell>
          <cell r="AF241">
            <v>0</v>
          </cell>
          <cell r="AG241">
            <v>0</v>
          </cell>
          <cell r="AH241">
            <v>121300</v>
          </cell>
          <cell r="AI241">
            <v>0</v>
          </cell>
          <cell r="AJ241">
            <v>0</v>
          </cell>
          <cell r="AK241">
            <v>0</v>
          </cell>
          <cell r="AL241">
            <v>11440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1724312</v>
          </cell>
          <cell r="AV241">
            <v>565869.45291203796</v>
          </cell>
          <cell r="AW241">
            <v>132740</v>
          </cell>
          <cell r="AX241">
            <v>357652.06343469321</v>
          </cell>
          <cell r="AY241">
            <v>2422921.4529120382</v>
          </cell>
          <cell r="AZ241">
            <v>2411481.4529120382</v>
          </cell>
          <cell r="BA241">
            <v>4265</v>
          </cell>
          <cell r="BB241">
            <v>2286040</v>
          </cell>
          <cell r="BC241">
            <v>0</v>
          </cell>
          <cell r="BD241">
            <v>0</v>
          </cell>
          <cell r="BE241">
            <v>2422921.4529120382</v>
          </cell>
          <cell r="BF241">
            <v>2422921.4529120382</v>
          </cell>
          <cell r="BG241">
            <v>0</v>
          </cell>
          <cell r="BH241">
            <v>2297480</v>
          </cell>
          <cell r="BI241">
            <v>2164740</v>
          </cell>
          <cell r="BJ241">
            <v>2290181.4529120382</v>
          </cell>
          <cell r="BK241">
            <v>4272.7265912538023</v>
          </cell>
          <cell r="BL241">
            <v>4129.0445112478037</v>
          </cell>
          <cell r="BM241">
            <v>3.4797900486322843E-2</v>
          </cell>
          <cell r="BN241">
            <v>0</v>
          </cell>
          <cell r="BO241">
            <v>0</v>
          </cell>
          <cell r="BP241">
            <v>2422921.4529120382</v>
          </cell>
          <cell r="BQ241">
            <v>4499.0325614030562</v>
          </cell>
          <cell r="BR241" t="str">
            <v>Y</v>
          </cell>
          <cell r="BS241">
            <v>4520.3758449851457</v>
          </cell>
          <cell r="BT241">
            <v>3.6229453248952437E-2</v>
          </cell>
          <cell r="BU241">
            <v>0</v>
          </cell>
          <cell r="BV241">
            <v>2422921.4529120382</v>
          </cell>
          <cell r="BW241">
            <v>0</v>
          </cell>
          <cell r="BX241">
            <v>2422921.4529120382</v>
          </cell>
          <cell r="BY241">
            <v>11440</v>
          </cell>
          <cell r="BZ241">
            <v>2411481.4529120382</v>
          </cell>
        </row>
        <row r="242">
          <cell r="C242">
            <v>9252240</v>
          </cell>
          <cell r="D242" t="str">
            <v>Waddington All Saints Academy</v>
          </cell>
          <cell r="E242">
            <v>368</v>
          </cell>
          <cell r="F242">
            <v>368</v>
          </cell>
          <cell r="G242">
            <v>0</v>
          </cell>
          <cell r="H242">
            <v>1183856</v>
          </cell>
          <cell r="I242">
            <v>0</v>
          </cell>
          <cell r="J242">
            <v>0</v>
          </cell>
          <cell r="K242">
            <v>16919.999999999993</v>
          </cell>
          <cell r="L242">
            <v>0</v>
          </cell>
          <cell r="M242">
            <v>24780.000000000062</v>
          </cell>
          <cell r="N242">
            <v>0</v>
          </cell>
          <cell r="O242">
            <v>220.00000000000028</v>
          </cell>
          <cell r="P242">
            <v>270.00000000000034</v>
          </cell>
          <cell r="Q242">
            <v>0</v>
          </cell>
          <cell r="R242">
            <v>2299.999999999995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677.26384364820785</v>
          </cell>
          <cell r="AB242">
            <v>0</v>
          </cell>
          <cell r="AC242">
            <v>0</v>
          </cell>
          <cell r="AD242">
            <v>43223.512544802863</v>
          </cell>
          <cell r="AE242">
            <v>0</v>
          </cell>
          <cell r="AF242">
            <v>1775.9999999999907</v>
          </cell>
          <cell r="AG242">
            <v>0</v>
          </cell>
          <cell r="AH242">
            <v>121300</v>
          </cell>
          <cell r="AI242">
            <v>0</v>
          </cell>
          <cell r="AJ242">
            <v>0</v>
          </cell>
          <cell r="AK242">
            <v>0</v>
          </cell>
          <cell r="AL242">
            <v>7020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1183856</v>
          </cell>
          <cell r="AV242">
            <v>90166.776388451108</v>
          </cell>
          <cell r="AW242">
            <v>128320</v>
          </cell>
          <cell r="AX242">
            <v>108762.72921032258</v>
          </cell>
          <cell r="AY242">
            <v>1402342.776388451</v>
          </cell>
          <cell r="AZ242">
            <v>1395322.776388451</v>
          </cell>
          <cell r="BA242">
            <v>4265</v>
          </cell>
          <cell r="BB242">
            <v>1569520</v>
          </cell>
          <cell r="BC242">
            <v>174197.22361154901</v>
          </cell>
          <cell r="BD242">
            <v>0</v>
          </cell>
          <cell r="BE242">
            <v>1576540</v>
          </cell>
          <cell r="BF242">
            <v>1576540</v>
          </cell>
          <cell r="BG242">
            <v>0</v>
          </cell>
          <cell r="BH242">
            <v>1576540</v>
          </cell>
          <cell r="BI242">
            <v>1448220</v>
          </cell>
          <cell r="BJ242">
            <v>1448220</v>
          </cell>
          <cell r="BK242">
            <v>3935.3804347826085</v>
          </cell>
          <cell r="BL242">
            <v>3844.9171270718234</v>
          </cell>
          <cell r="BM242">
            <v>2.3528025369867808E-2</v>
          </cell>
          <cell r="BN242">
            <v>0</v>
          </cell>
          <cell r="BO242">
            <v>0</v>
          </cell>
          <cell r="BP242">
            <v>1576540</v>
          </cell>
          <cell r="BQ242">
            <v>4265</v>
          </cell>
          <cell r="BR242" t="str">
            <v>Y</v>
          </cell>
          <cell r="BS242">
            <v>4284.076086956522</v>
          </cell>
          <cell r="BT242">
            <v>2.0165732662093427E-2</v>
          </cell>
          <cell r="BU242">
            <v>0</v>
          </cell>
          <cell r="BV242">
            <v>1576540</v>
          </cell>
          <cell r="BW242">
            <v>0</v>
          </cell>
          <cell r="BX242">
            <v>1576540</v>
          </cell>
          <cell r="BY242">
            <v>7020</v>
          </cell>
          <cell r="BZ242">
            <v>1569520</v>
          </cell>
        </row>
        <row r="243">
          <cell r="C243">
            <v>9252241</v>
          </cell>
          <cell r="D243" t="str">
            <v>Cherry Willingham Primary Academy</v>
          </cell>
          <cell r="E243">
            <v>195</v>
          </cell>
          <cell r="F243">
            <v>195</v>
          </cell>
          <cell r="G243">
            <v>0</v>
          </cell>
          <cell r="H243">
            <v>627315</v>
          </cell>
          <cell r="I243">
            <v>0</v>
          </cell>
          <cell r="J243">
            <v>0</v>
          </cell>
          <cell r="K243">
            <v>14100.000000000013</v>
          </cell>
          <cell r="L243">
            <v>0</v>
          </cell>
          <cell r="M243">
            <v>20649.999999999942</v>
          </cell>
          <cell r="N243">
            <v>0</v>
          </cell>
          <cell r="O243">
            <v>0</v>
          </cell>
          <cell r="P243">
            <v>1620.0000000000014</v>
          </cell>
          <cell r="Q243">
            <v>1679.9999999999989</v>
          </cell>
          <cell r="R243">
            <v>5519.9999999999964</v>
          </cell>
          <cell r="S243">
            <v>1959.9999999999986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5065.5172413793125</v>
          </cell>
          <cell r="AB243">
            <v>0</v>
          </cell>
          <cell r="AC243">
            <v>0</v>
          </cell>
          <cell r="AD243">
            <v>58930.813953488367</v>
          </cell>
          <cell r="AE243">
            <v>0</v>
          </cell>
          <cell r="AF243">
            <v>0</v>
          </cell>
          <cell r="AG243">
            <v>0</v>
          </cell>
          <cell r="AH243">
            <v>121300</v>
          </cell>
          <cell r="AI243">
            <v>0</v>
          </cell>
          <cell r="AJ243">
            <v>0</v>
          </cell>
          <cell r="AK243">
            <v>0</v>
          </cell>
          <cell r="AL243">
            <v>6085.94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627315</v>
          </cell>
          <cell r="AV243">
            <v>109526.33119486764</v>
          </cell>
          <cell r="AW243">
            <v>127385.94</v>
          </cell>
          <cell r="AX243">
            <v>95673.277393023236</v>
          </cell>
          <cell r="AY243">
            <v>864227.27119486756</v>
          </cell>
          <cell r="AZ243">
            <v>858141.33119486761</v>
          </cell>
          <cell r="BA243">
            <v>4265</v>
          </cell>
          <cell r="BB243">
            <v>831675</v>
          </cell>
          <cell r="BC243">
            <v>0</v>
          </cell>
          <cell r="BD243">
            <v>0</v>
          </cell>
          <cell r="BE243">
            <v>864227.27119486756</v>
          </cell>
          <cell r="BF243">
            <v>864227.27119486779</v>
          </cell>
          <cell r="BG243">
            <v>0</v>
          </cell>
          <cell r="BH243">
            <v>837760.94</v>
          </cell>
          <cell r="BI243">
            <v>710375</v>
          </cell>
          <cell r="BJ243">
            <v>736841.33119486761</v>
          </cell>
          <cell r="BK243">
            <v>3778.6734933070134</v>
          </cell>
          <cell r="BL243">
            <v>3605.1184834123223</v>
          </cell>
          <cell r="BM243">
            <v>4.8141277656543885E-2</v>
          </cell>
          <cell r="BN243">
            <v>0</v>
          </cell>
          <cell r="BO243">
            <v>0</v>
          </cell>
          <cell r="BP243">
            <v>864227.27119486756</v>
          </cell>
          <cell r="BQ243">
            <v>4400.7247753582951</v>
          </cell>
          <cell r="BR243" t="str">
            <v>Y</v>
          </cell>
          <cell r="BS243">
            <v>4431.9347240762436</v>
          </cell>
          <cell r="BT243">
            <v>5.3005395950763923E-2</v>
          </cell>
          <cell r="BU243">
            <v>0</v>
          </cell>
          <cell r="BV243">
            <v>864227.27119486756</v>
          </cell>
          <cell r="BW243">
            <v>0</v>
          </cell>
          <cell r="BX243">
            <v>864227.27119486756</v>
          </cell>
          <cell r="BY243">
            <v>6085.94</v>
          </cell>
          <cell r="BZ243">
            <v>858141.33119486761</v>
          </cell>
        </row>
        <row r="244">
          <cell r="C244">
            <v>9252244</v>
          </cell>
          <cell r="D244" t="str">
            <v>Horncastle Primary School</v>
          </cell>
          <cell r="E244">
            <v>416</v>
          </cell>
          <cell r="F244">
            <v>416</v>
          </cell>
          <cell r="G244">
            <v>0</v>
          </cell>
          <cell r="H244">
            <v>1338272</v>
          </cell>
          <cell r="I244">
            <v>0</v>
          </cell>
          <cell r="J244">
            <v>0</v>
          </cell>
          <cell r="K244">
            <v>54990</v>
          </cell>
          <cell r="L244">
            <v>0</v>
          </cell>
          <cell r="M244">
            <v>75520.000000000073</v>
          </cell>
          <cell r="N244">
            <v>0</v>
          </cell>
          <cell r="O244">
            <v>219.99999999999966</v>
          </cell>
          <cell r="P244">
            <v>809.99999999999989</v>
          </cell>
          <cell r="Q244">
            <v>0</v>
          </cell>
          <cell r="R244">
            <v>57039.999999999985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1316.7507002801112</v>
          </cell>
          <cell r="AB244">
            <v>0</v>
          </cell>
          <cell r="AC244">
            <v>0</v>
          </cell>
          <cell r="AD244">
            <v>117843.74655647382</v>
          </cell>
          <cell r="AE244">
            <v>0</v>
          </cell>
          <cell r="AF244">
            <v>0</v>
          </cell>
          <cell r="AG244">
            <v>0</v>
          </cell>
          <cell r="AH244">
            <v>121300</v>
          </cell>
          <cell r="AI244">
            <v>0</v>
          </cell>
          <cell r="AJ244">
            <v>0</v>
          </cell>
          <cell r="AK244">
            <v>0</v>
          </cell>
          <cell r="AL244">
            <v>44544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1338272</v>
          </cell>
          <cell r="AV244">
            <v>307740.49725675397</v>
          </cell>
          <cell r="AW244">
            <v>165844</v>
          </cell>
          <cell r="AX244">
            <v>216184.22723834711</v>
          </cell>
          <cell r="AY244">
            <v>1811856.497256754</v>
          </cell>
          <cell r="AZ244">
            <v>1767312.497256754</v>
          </cell>
          <cell r="BA244">
            <v>4265</v>
          </cell>
          <cell r="BB244">
            <v>1774240</v>
          </cell>
          <cell r="BC244">
            <v>6927.5027432460338</v>
          </cell>
          <cell r="BD244">
            <v>0</v>
          </cell>
          <cell r="BE244">
            <v>1818784</v>
          </cell>
          <cell r="BF244">
            <v>1818784</v>
          </cell>
          <cell r="BG244">
            <v>0</v>
          </cell>
          <cell r="BH244">
            <v>1818784</v>
          </cell>
          <cell r="BI244">
            <v>1652940</v>
          </cell>
          <cell r="BJ244">
            <v>1652940</v>
          </cell>
          <cell r="BK244">
            <v>3973.4134615384614</v>
          </cell>
          <cell r="BL244">
            <v>3906.1851015801353</v>
          </cell>
          <cell r="BM244">
            <v>1.7210746088589298E-2</v>
          </cell>
          <cell r="BN244">
            <v>0</v>
          </cell>
          <cell r="BO244">
            <v>0</v>
          </cell>
          <cell r="BP244">
            <v>1818784</v>
          </cell>
          <cell r="BQ244">
            <v>4265</v>
          </cell>
          <cell r="BR244" t="str">
            <v>Y</v>
          </cell>
          <cell r="BS244">
            <v>4372.0769230769229</v>
          </cell>
          <cell r="BT244">
            <v>2.1381858900395123E-2</v>
          </cell>
          <cell r="BU244">
            <v>0</v>
          </cell>
          <cell r="BV244">
            <v>1818784</v>
          </cell>
          <cell r="BW244">
            <v>0</v>
          </cell>
          <cell r="BX244">
            <v>1818784</v>
          </cell>
          <cell r="BY244">
            <v>44544</v>
          </cell>
          <cell r="BZ244">
            <v>1774240</v>
          </cell>
        </row>
        <row r="245">
          <cell r="C245">
            <v>9252247</v>
          </cell>
          <cell r="D245" t="str">
            <v>Benjamin Adlard Primary School</v>
          </cell>
          <cell r="E245">
            <v>203</v>
          </cell>
          <cell r="F245">
            <v>203</v>
          </cell>
          <cell r="G245">
            <v>0</v>
          </cell>
          <cell r="H245">
            <v>653051</v>
          </cell>
          <cell r="I245">
            <v>0</v>
          </cell>
          <cell r="J245">
            <v>0</v>
          </cell>
          <cell r="K245">
            <v>77550</v>
          </cell>
          <cell r="L245">
            <v>0</v>
          </cell>
          <cell r="M245">
            <v>98529.999999999956</v>
          </cell>
          <cell r="N245">
            <v>0</v>
          </cell>
          <cell r="O245">
            <v>0</v>
          </cell>
          <cell r="P245">
            <v>809.99999999999955</v>
          </cell>
          <cell r="Q245">
            <v>0</v>
          </cell>
          <cell r="R245">
            <v>5980.0000000000036</v>
          </cell>
          <cell r="S245">
            <v>16170.000000000018</v>
          </cell>
          <cell r="T245">
            <v>92159.999999999985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8423.9265536723142</v>
          </cell>
          <cell r="AB245">
            <v>0</v>
          </cell>
          <cell r="AC245">
            <v>0</v>
          </cell>
          <cell r="AD245">
            <v>99119.135802469144</v>
          </cell>
          <cell r="AE245">
            <v>0</v>
          </cell>
          <cell r="AF245">
            <v>5383.5000000000082</v>
          </cell>
          <cell r="AG245">
            <v>0</v>
          </cell>
          <cell r="AH245">
            <v>121300</v>
          </cell>
          <cell r="AI245">
            <v>0</v>
          </cell>
          <cell r="AJ245">
            <v>0</v>
          </cell>
          <cell r="AK245">
            <v>0</v>
          </cell>
          <cell r="AL245">
            <v>5616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653051</v>
          </cell>
          <cell r="AV245">
            <v>404126.5623561414</v>
          </cell>
          <cell r="AW245">
            <v>126916</v>
          </cell>
          <cell r="AX245">
            <v>210197.20132000002</v>
          </cell>
          <cell r="AY245">
            <v>1184093.5623561414</v>
          </cell>
          <cell r="AZ245">
            <v>1178477.5623561414</v>
          </cell>
          <cell r="BA245">
            <v>4265</v>
          </cell>
          <cell r="BB245">
            <v>865795</v>
          </cell>
          <cell r="BC245">
            <v>0</v>
          </cell>
          <cell r="BD245">
            <v>0</v>
          </cell>
          <cell r="BE245">
            <v>1184093.5623561414</v>
          </cell>
          <cell r="BF245">
            <v>1184093.5623561414</v>
          </cell>
          <cell r="BG245">
            <v>0</v>
          </cell>
          <cell r="BH245">
            <v>871411</v>
          </cell>
          <cell r="BI245">
            <v>744495</v>
          </cell>
          <cell r="BJ245">
            <v>1057177.5623561414</v>
          </cell>
          <cell r="BK245">
            <v>5207.7712431337013</v>
          </cell>
          <cell r="BL245">
            <v>4836.7532276995307</v>
          </cell>
          <cell r="BM245">
            <v>7.6708072123546217E-2</v>
          </cell>
          <cell r="BN245">
            <v>0</v>
          </cell>
          <cell r="BO245">
            <v>0</v>
          </cell>
          <cell r="BP245">
            <v>1184093.5623561414</v>
          </cell>
          <cell r="BQ245">
            <v>5805.3081889465093</v>
          </cell>
          <cell r="BR245" t="str">
            <v>Y</v>
          </cell>
          <cell r="BS245">
            <v>5832.973213577051</v>
          </cell>
          <cell r="BT245">
            <v>7.369767699541141E-2</v>
          </cell>
          <cell r="BU245">
            <v>0</v>
          </cell>
          <cell r="BV245">
            <v>1184093.5623561414</v>
          </cell>
          <cell r="BW245">
            <v>0</v>
          </cell>
          <cell r="BX245">
            <v>1184093.5623561414</v>
          </cell>
          <cell r="BY245">
            <v>5616</v>
          </cell>
          <cell r="BZ245">
            <v>1178477.5623561414</v>
          </cell>
        </row>
        <row r="246">
          <cell r="C246">
            <v>9253009</v>
          </cell>
          <cell r="D246" t="str">
            <v>Branston Church of England Infant Academy</v>
          </cell>
          <cell r="E246">
            <v>126</v>
          </cell>
          <cell r="F246">
            <v>126</v>
          </cell>
          <cell r="G246">
            <v>0</v>
          </cell>
          <cell r="H246">
            <v>405342</v>
          </cell>
          <cell r="I246">
            <v>0</v>
          </cell>
          <cell r="J246">
            <v>0</v>
          </cell>
          <cell r="K246">
            <v>6109.99999999999</v>
          </cell>
          <cell r="L246">
            <v>0</v>
          </cell>
          <cell r="M246">
            <v>7669.9999999999873</v>
          </cell>
          <cell r="N246">
            <v>0</v>
          </cell>
          <cell r="O246">
            <v>0</v>
          </cell>
          <cell r="P246">
            <v>270.00000000000011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1675.0588235294131</v>
          </cell>
          <cell r="AB246">
            <v>0</v>
          </cell>
          <cell r="AC246">
            <v>0</v>
          </cell>
          <cell r="AD246">
            <v>42475.956112852662</v>
          </cell>
          <cell r="AE246">
            <v>0</v>
          </cell>
          <cell r="AF246">
            <v>0</v>
          </cell>
          <cell r="AG246">
            <v>0</v>
          </cell>
          <cell r="AH246">
            <v>121300</v>
          </cell>
          <cell r="AI246">
            <v>0</v>
          </cell>
          <cell r="AJ246">
            <v>0</v>
          </cell>
          <cell r="AK246">
            <v>0</v>
          </cell>
          <cell r="AL246">
            <v>2836.4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405342</v>
          </cell>
          <cell r="AV246">
            <v>58201.014936382053</v>
          </cell>
          <cell r="AW246">
            <v>124136.4</v>
          </cell>
          <cell r="AX246">
            <v>63349.125712727262</v>
          </cell>
          <cell r="AY246">
            <v>587679.41493638209</v>
          </cell>
          <cell r="AZ246">
            <v>584843.01493638207</v>
          </cell>
          <cell r="BA246">
            <v>4265</v>
          </cell>
          <cell r="BB246">
            <v>537390</v>
          </cell>
          <cell r="BC246">
            <v>0</v>
          </cell>
          <cell r="BD246">
            <v>0</v>
          </cell>
          <cell r="BE246">
            <v>587679.41493638209</v>
          </cell>
          <cell r="BF246">
            <v>587679.41493638209</v>
          </cell>
          <cell r="BG246">
            <v>0</v>
          </cell>
          <cell r="BH246">
            <v>540226.4</v>
          </cell>
          <cell r="BI246">
            <v>416090</v>
          </cell>
          <cell r="BJ246">
            <v>463543.01493638207</v>
          </cell>
          <cell r="BK246">
            <v>3678.9128169554133</v>
          </cell>
          <cell r="BL246">
            <v>3504.8699459016389</v>
          </cell>
          <cell r="BM246">
            <v>4.9657440572734676E-2</v>
          </cell>
          <cell r="BN246">
            <v>0</v>
          </cell>
          <cell r="BO246">
            <v>0</v>
          </cell>
          <cell r="BP246">
            <v>587679.41493638209</v>
          </cell>
          <cell r="BQ246">
            <v>4641.6112296538258</v>
          </cell>
          <cell r="BR246" t="str">
            <v>Y</v>
          </cell>
          <cell r="BS246">
            <v>4664.1223407649368</v>
          </cell>
          <cell r="BT246">
            <v>3.1342097503212818E-2</v>
          </cell>
          <cell r="BU246">
            <v>0</v>
          </cell>
          <cell r="BV246">
            <v>587679.41493638209</v>
          </cell>
          <cell r="BW246">
            <v>0</v>
          </cell>
          <cell r="BX246">
            <v>587679.41493638209</v>
          </cell>
          <cell r="BY246">
            <v>2836.4</v>
          </cell>
          <cell r="BZ246">
            <v>584843.01493638207</v>
          </cell>
        </row>
        <row r="247">
          <cell r="C247">
            <v>9253022</v>
          </cell>
          <cell r="D247" t="str">
            <v>The Edenham Church of England School</v>
          </cell>
          <cell r="E247">
            <v>88</v>
          </cell>
          <cell r="F247">
            <v>88</v>
          </cell>
          <cell r="G247">
            <v>0</v>
          </cell>
          <cell r="H247">
            <v>283096</v>
          </cell>
          <cell r="I247">
            <v>0</v>
          </cell>
          <cell r="J247">
            <v>0</v>
          </cell>
          <cell r="K247">
            <v>4229.9999999999891</v>
          </cell>
          <cell r="L247">
            <v>0</v>
          </cell>
          <cell r="M247">
            <v>5309.9999999999864</v>
          </cell>
          <cell r="N247">
            <v>0</v>
          </cell>
          <cell r="O247">
            <v>3520.0000000000032</v>
          </cell>
          <cell r="P247">
            <v>270.00000000000091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1291.4285714285727</v>
          </cell>
          <cell r="AB247">
            <v>0</v>
          </cell>
          <cell r="AC247">
            <v>0</v>
          </cell>
          <cell r="AD247">
            <v>28606.027397260274</v>
          </cell>
          <cell r="AE247">
            <v>0</v>
          </cell>
          <cell r="AF247">
            <v>0</v>
          </cell>
          <cell r="AG247">
            <v>0</v>
          </cell>
          <cell r="AH247">
            <v>121300</v>
          </cell>
          <cell r="AI247">
            <v>45380.507343124162</v>
          </cell>
          <cell r="AJ247">
            <v>0</v>
          </cell>
          <cell r="AK247">
            <v>0</v>
          </cell>
          <cell r="AL247">
            <v>2834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283096</v>
          </cell>
          <cell r="AV247">
            <v>43227.455968688824</v>
          </cell>
          <cell r="AW247">
            <v>169514.50734312416</v>
          </cell>
          <cell r="AX247">
            <v>48942.24022684931</v>
          </cell>
          <cell r="AY247">
            <v>495837.96331181296</v>
          </cell>
          <cell r="AZ247">
            <v>493003.96331181296</v>
          </cell>
          <cell r="BA247">
            <v>4265</v>
          </cell>
          <cell r="BB247">
            <v>375320</v>
          </cell>
          <cell r="BC247">
            <v>0</v>
          </cell>
          <cell r="BD247">
            <v>0</v>
          </cell>
          <cell r="BE247">
            <v>495837.96331181296</v>
          </cell>
          <cell r="BF247">
            <v>495837.96331181296</v>
          </cell>
          <cell r="BG247">
            <v>0</v>
          </cell>
          <cell r="BH247">
            <v>378154</v>
          </cell>
          <cell r="BI247">
            <v>208639.49265687584</v>
          </cell>
          <cell r="BJ247">
            <v>326323.45596868882</v>
          </cell>
          <cell r="BK247">
            <v>3708.221090553282</v>
          </cell>
          <cell r="BL247">
            <v>3341.7764770281947</v>
          </cell>
          <cell r="BM247">
            <v>0.10965563257868238</v>
          </cell>
          <cell r="BN247">
            <v>0</v>
          </cell>
          <cell r="BO247">
            <v>0</v>
          </cell>
          <cell r="BP247">
            <v>495837.96331181296</v>
          </cell>
          <cell r="BQ247">
            <v>5602.3177649069657</v>
          </cell>
          <cell r="BR247" t="str">
            <v>Y</v>
          </cell>
          <cell r="BS247">
            <v>5634.5223103615108</v>
          </cell>
          <cell r="BT247">
            <v>0.12607490256349374</v>
          </cell>
          <cell r="BU247">
            <v>0</v>
          </cell>
          <cell r="BV247">
            <v>495837.96331181296</v>
          </cell>
          <cell r="BW247">
            <v>0</v>
          </cell>
          <cell r="BX247">
            <v>495837.96331181296</v>
          </cell>
          <cell r="BY247">
            <v>2834</v>
          </cell>
          <cell r="BZ247">
            <v>493003.96331181296</v>
          </cell>
        </row>
        <row r="248">
          <cell r="C248">
            <v>9253036</v>
          </cell>
          <cell r="D248" t="str">
            <v>The Kirkby-la-Thorpe Church of England Primary School</v>
          </cell>
          <cell r="E248">
            <v>124</v>
          </cell>
          <cell r="F248">
            <v>124</v>
          </cell>
          <cell r="G248">
            <v>0</v>
          </cell>
          <cell r="H248">
            <v>398908</v>
          </cell>
          <cell r="I248">
            <v>0</v>
          </cell>
          <cell r="J248">
            <v>0</v>
          </cell>
          <cell r="K248">
            <v>7519.9999999999918</v>
          </cell>
          <cell r="L248">
            <v>0</v>
          </cell>
          <cell r="M248">
            <v>10620.000000000025</v>
          </cell>
          <cell r="N248">
            <v>0</v>
          </cell>
          <cell r="O248">
            <v>3739.9999999999891</v>
          </cell>
          <cell r="P248">
            <v>539.99999999999943</v>
          </cell>
          <cell r="Q248">
            <v>2939.9999999999995</v>
          </cell>
          <cell r="R248">
            <v>460.00000000000011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686.86274509803911</v>
          </cell>
          <cell r="AB248">
            <v>0</v>
          </cell>
          <cell r="AC248">
            <v>0</v>
          </cell>
          <cell r="AD248">
            <v>41298.526315789473</v>
          </cell>
          <cell r="AE248">
            <v>0</v>
          </cell>
          <cell r="AF248">
            <v>0</v>
          </cell>
          <cell r="AG248">
            <v>0</v>
          </cell>
          <cell r="AH248">
            <v>121300</v>
          </cell>
          <cell r="AI248">
            <v>18945.260347129493</v>
          </cell>
          <cell r="AJ248">
            <v>0</v>
          </cell>
          <cell r="AK248">
            <v>0</v>
          </cell>
          <cell r="AL248">
            <v>2990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398908</v>
          </cell>
          <cell r="AV248">
            <v>67805.389060887523</v>
          </cell>
          <cell r="AW248">
            <v>143235.26034712949</v>
          </cell>
          <cell r="AX248">
            <v>67377.490054736831</v>
          </cell>
          <cell r="AY248">
            <v>609948.64940801705</v>
          </cell>
          <cell r="AZ248">
            <v>606958.64940801705</v>
          </cell>
          <cell r="BA248">
            <v>4265</v>
          </cell>
          <cell r="BB248">
            <v>528860</v>
          </cell>
          <cell r="BC248">
            <v>0</v>
          </cell>
          <cell r="BD248">
            <v>0</v>
          </cell>
          <cell r="BE248">
            <v>609948.64940801705</v>
          </cell>
          <cell r="BF248">
            <v>609948.64940801705</v>
          </cell>
          <cell r="BG248">
            <v>0</v>
          </cell>
          <cell r="BH248">
            <v>531850</v>
          </cell>
          <cell r="BI248">
            <v>388614.73965287051</v>
          </cell>
          <cell r="BJ248">
            <v>466713.38906088757</v>
          </cell>
          <cell r="BK248">
            <v>3763.8176537168351</v>
          </cell>
          <cell r="BL248">
            <v>3516.873040861607</v>
          </cell>
          <cell r="BM248">
            <v>7.021709626308506E-2</v>
          </cell>
          <cell r="BN248">
            <v>0</v>
          </cell>
          <cell r="BO248">
            <v>0</v>
          </cell>
          <cell r="BP248">
            <v>609948.64940801705</v>
          </cell>
          <cell r="BQ248">
            <v>4894.8278178065893</v>
          </cell>
          <cell r="BR248" t="str">
            <v>Y</v>
          </cell>
          <cell r="BS248">
            <v>4918.9407210323952</v>
          </cell>
          <cell r="BT248">
            <v>6.6952394112499647E-2</v>
          </cell>
          <cell r="BU248">
            <v>0</v>
          </cell>
          <cell r="BV248">
            <v>609948.64940801705</v>
          </cell>
          <cell r="BW248">
            <v>0</v>
          </cell>
          <cell r="BX248">
            <v>609948.64940801705</v>
          </cell>
          <cell r="BY248">
            <v>2990</v>
          </cell>
          <cell r="BZ248">
            <v>606958.64940801705</v>
          </cell>
        </row>
        <row r="249">
          <cell r="C249">
            <v>9253040</v>
          </cell>
          <cell r="D249" t="str">
            <v>Long Bennington Church of England Academy</v>
          </cell>
          <cell r="E249">
            <v>277</v>
          </cell>
          <cell r="F249">
            <v>277</v>
          </cell>
          <cell r="G249">
            <v>0</v>
          </cell>
          <cell r="H249">
            <v>891109</v>
          </cell>
          <cell r="I249">
            <v>0</v>
          </cell>
          <cell r="J249">
            <v>0</v>
          </cell>
          <cell r="K249">
            <v>6580.0000000000055</v>
          </cell>
          <cell r="L249">
            <v>0</v>
          </cell>
          <cell r="M249">
            <v>8260.0000000000055</v>
          </cell>
          <cell r="N249">
            <v>0</v>
          </cell>
          <cell r="O249">
            <v>220.00000000000014</v>
          </cell>
          <cell r="P249">
            <v>270.00000000000017</v>
          </cell>
          <cell r="Q249">
            <v>0</v>
          </cell>
          <cell r="R249">
            <v>460.00000000000028</v>
          </cell>
          <cell r="S249">
            <v>980.00000000000068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1900.8704453441371</v>
          </cell>
          <cell r="AB249">
            <v>0</v>
          </cell>
          <cell r="AC249">
            <v>0</v>
          </cell>
          <cell r="AD249">
            <v>75506.798245614031</v>
          </cell>
          <cell r="AE249">
            <v>0</v>
          </cell>
          <cell r="AF249">
            <v>0</v>
          </cell>
          <cell r="AG249">
            <v>0</v>
          </cell>
          <cell r="AH249">
            <v>121300</v>
          </cell>
          <cell r="AI249">
            <v>0</v>
          </cell>
          <cell r="AJ249">
            <v>0</v>
          </cell>
          <cell r="AK249">
            <v>0</v>
          </cell>
          <cell r="AL249">
            <v>5408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891109</v>
          </cell>
          <cell r="AV249">
            <v>94177.668690958177</v>
          </cell>
          <cell r="AW249">
            <v>126708</v>
          </cell>
          <cell r="AX249">
            <v>112243.04360368421</v>
          </cell>
          <cell r="AY249">
            <v>1111994.6686909581</v>
          </cell>
          <cell r="AZ249">
            <v>1106586.6686909581</v>
          </cell>
          <cell r="BA249">
            <v>4265</v>
          </cell>
          <cell r="BB249">
            <v>1181405</v>
          </cell>
          <cell r="BC249">
            <v>74818.33130904194</v>
          </cell>
          <cell r="BD249">
            <v>0</v>
          </cell>
          <cell r="BE249">
            <v>1186813</v>
          </cell>
          <cell r="BF249">
            <v>1186813</v>
          </cell>
          <cell r="BG249">
            <v>0</v>
          </cell>
          <cell r="BH249">
            <v>1186813</v>
          </cell>
          <cell r="BI249">
            <v>1060105</v>
          </cell>
          <cell r="BJ249">
            <v>1060105</v>
          </cell>
          <cell r="BK249">
            <v>3827.0938628158847</v>
          </cell>
          <cell r="BL249">
            <v>3735.6776556776558</v>
          </cell>
          <cell r="BM249">
            <v>2.447111757602808E-2</v>
          </cell>
          <cell r="BN249">
            <v>0</v>
          </cell>
          <cell r="BO249">
            <v>0</v>
          </cell>
          <cell r="BP249">
            <v>1186813</v>
          </cell>
          <cell r="BQ249">
            <v>4265</v>
          </cell>
          <cell r="BR249" t="str">
            <v>Y</v>
          </cell>
          <cell r="BS249">
            <v>4284.5234657039709</v>
          </cell>
          <cell r="BT249">
            <v>2.0170900945432724E-2</v>
          </cell>
          <cell r="BU249">
            <v>0</v>
          </cell>
          <cell r="BV249">
            <v>1186813</v>
          </cell>
          <cell r="BW249">
            <v>0</v>
          </cell>
          <cell r="BX249">
            <v>1186813</v>
          </cell>
          <cell r="BY249">
            <v>5408</v>
          </cell>
          <cell r="BZ249">
            <v>1181405</v>
          </cell>
        </row>
        <row r="250">
          <cell r="C250">
            <v>9253044</v>
          </cell>
          <cell r="D250" t="str">
            <v>The Morton Church of England (Controlled) Primary School</v>
          </cell>
          <cell r="E250">
            <v>162</v>
          </cell>
          <cell r="F250">
            <v>162</v>
          </cell>
          <cell r="G250">
            <v>0</v>
          </cell>
          <cell r="H250">
            <v>521154</v>
          </cell>
          <cell r="I250">
            <v>0</v>
          </cell>
          <cell r="J250">
            <v>0</v>
          </cell>
          <cell r="K250">
            <v>10339.999999999964</v>
          </cell>
          <cell r="L250">
            <v>0</v>
          </cell>
          <cell r="M250">
            <v>14159.999999999985</v>
          </cell>
          <cell r="N250">
            <v>0</v>
          </cell>
          <cell r="O250">
            <v>5059.9999999999891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1271.2500000000009</v>
          </cell>
          <cell r="AB250">
            <v>0</v>
          </cell>
          <cell r="AC250">
            <v>0</v>
          </cell>
          <cell r="AD250">
            <v>45765</v>
          </cell>
          <cell r="AE250">
            <v>0</v>
          </cell>
          <cell r="AF250">
            <v>4884.0000000000018</v>
          </cell>
          <cell r="AG250">
            <v>0</v>
          </cell>
          <cell r="AH250">
            <v>121300</v>
          </cell>
          <cell r="AI250">
            <v>0</v>
          </cell>
          <cell r="AJ250">
            <v>0</v>
          </cell>
          <cell r="AK250">
            <v>0</v>
          </cell>
          <cell r="AL250">
            <v>4290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521154</v>
          </cell>
          <cell r="AV250">
            <v>81480.249999999942</v>
          </cell>
          <cell r="AW250">
            <v>125590</v>
          </cell>
          <cell r="AX250">
            <v>76024.74877999998</v>
          </cell>
          <cell r="AY250">
            <v>728224.25</v>
          </cell>
          <cell r="AZ250">
            <v>723934.25</v>
          </cell>
          <cell r="BA250">
            <v>4265</v>
          </cell>
          <cell r="BB250">
            <v>690930</v>
          </cell>
          <cell r="BC250">
            <v>0</v>
          </cell>
          <cell r="BD250">
            <v>0</v>
          </cell>
          <cell r="BE250">
            <v>728224.25</v>
          </cell>
          <cell r="BF250">
            <v>728224.25</v>
          </cell>
          <cell r="BG250">
            <v>0</v>
          </cell>
          <cell r="BH250">
            <v>695220</v>
          </cell>
          <cell r="BI250">
            <v>569630</v>
          </cell>
          <cell r="BJ250">
            <v>602634.25</v>
          </cell>
          <cell r="BK250">
            <v>3719.9645061728397</v>
          </cell>
          <cell r="BL250">
            <v>3594.6668319277105</v>
          </cell>
          <cell r="BM250">
            <v>3.4856547241663524E-2</v>
          </cell>
          <cell r="BN250">
            <v>0</v>
          </cell>
          <cell r="BO250">
            <v>0</v>
          </cell>
          <cell r="BP250">
            <v>728224.25</v>
          </cell>
          <cell r="BQ250">
            <v>4468.7299382716046</v>
          </cell>
          <cell r="BR250" t="str">
            <v>Y</v>
          </cell>
          <cell r="BS250">
            <v>4495.2114197530864</v>
          </cell>
          <cell r="BT250">
            <v>3.3089085221566616E-2</v>
          </cell>
          <cell r="BU250">
            <v>0</v>
          </cell>
          <cell r="BV250">
            <v>728224.25</v>
          </cell>
          <cell r="BW250">
            <v>0</v>
          </cell>
          <cell r="BX250">
            <v>728224.25</v>
          </cell>
          <cell r="BY250">
            <v>4290</v>
          </cell>
          <cell r="BZ250">
            <v>723934.25</v>
          </cell>
        </row>
        <row r="251">
          <cell r="C251">
            <v>9253077</v>
          </cell>
          <cell r="D251" t="str">
            <v>Stamford St Gilberts Church of England Primary School</v>
          </cell>
          <cell r="E251">
            <v>307</v>
          </cell>
          <cell r="F251">
            <v>307</v>
          </cell>
          <cell r="G251">
            <v>0</v>
          </cell>
          <cell r="H251">
            <v>987619</v>
          </cell>
          <cell r="I251">
            <v>0</v>
          </cell>
          <cell r="J251">
            <v>0</v>
          </cell>
          <cell r="K251">
            <v>19740.000000000062</v>
          </cell>
          <cell r="L251">
            <v>0</v>
          </cell>
          <cell r="M251">
            <v>25960.000000000076</v>
          </cell>
          <cell r="N251">
            <v>0</v>
          </cell>
          <cell r="O251">
            <v>12540.000000000016</v>
          </cell>
          <cell r="P251">
            <v>6479.9999999999991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7254.7718631178677</v>
          </cell>
          <cell r="AB251">
            <v>0</v>
          </cell>
          <cell r="AC251">
            <v>0</v>
          </cell>
          <cell r="AD251">
            <v>36933.384030418252</v>
          </cell>
          <cell r="AE251">
            <v>0</v>
          </cell>
          <cell r="AF251">
            <v>0</v>
          </cell>
          <cell r="AG251">
            <v>0</v>
          </cell>
          <cell r="AH251">
            <v>121300</v>
          </cell>
          <cell r="AI251">
            <v>0</v>
          </cell>
          <cell r="AJ251">
            <v>0</v>
          </cell>
          <cell r="AK251">
            <v>0</v>
          </cell>
          <cell r="AL251">
            <v>5408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987619</v>
          </cell>
          <cell r="AV251">
            <v>108908.15589353627</v>
          </cell>
          <cell r="AW251">
            <v>126708</v>
          </cell>
          <cell r="AX251">
            <v>104976.05180623577</v>
          </cell>
          <cell r="AY251">
            <v>1223235.1558935363</v>
          </cell>
          <cell r="AZ251">
            <v>1217827.1558935363</v>
          </cell>
          <cell r="BA251">
            <v>4265</v>
          </cell>
          <cell r="BB251">
            <v>1309355</v>
          </cell>
          <cell r="BC251">
            <v>91527.844106463715</v>
          </cell>
          <cell r="BD251">
            <v>0</v>
          </cell>
          <cell r="BE251">
            <v>1314763</v>
          </cell>
          <cell r="BF251">
            <v>1314763</v>
          </cell>
          <cell r="BG251">
            <v>0</v>
          </cell>
          <cell r="BH251">
            <v>1314763</v>
          </cell>
          <cell r="BI251">
            <v>1188055</v>
          </cell>
          <cell r="BJ251">
            <v>1188055</v>
          </cell>
          <cell r="BK251">
            <v>3869.8859934853422</v>
          </cell>
          <cell r="BL251">
            <v>3787.4433656957931</v>
          </cell>
          <cell r="BM251">
            <v>2.1767355925704647E-2</v>
          </cell>
          <cell r="BN251">
            <v>0</v>
          </cell>
          <cell r="BO251">
            <v>0</v>
          </cell>
          <cell r="BP251">
            <v>1314763</v>
          </cell>
          <cell r="BQ251">
            <v>4265</v>
          </cell>
          <cell r="BR251" t="str">
            <v>Y</v>
          </cell>
          <cell r="BS251">
            <v>4282.6156351791533</v>
          </cell>
          <cell r="BT251">
            <v>2.0277304167958032E-2</v>
          </cell>
          <cell r="BU251">
            <v>0</v>
          </cell>
          <cell r="BV251">
            <v>1314763</v>
          </cell>
          <cell r="BW251">
            <v>0</v>
          </cell>
          <cell r="BX251">
            <v>1314763</v>
          </cell>
          <cell r="BY251">
            <v>5408</v>
          </cell>
          <cell r="BZ251">
            <v>1309355</v>
          </cell>
        </row>
        <row r="252">
          <cell r="C252">
            <v>9253085</v>
          </cell>
          <cell r="D252" t="str">
            <v>St Thomas CofE Primary Academy</v>
          </cell>
          <cell r="E252">
            <v>402</v>
          </cell>
          <cell r="F252">
            <v>402</v>
          </cell>
          <cell r="G252">
            <v>0</v>
          </cell>
          <cell r="H252">
            <v>1293234</v>
          </cell>
          <cell r="I252">
            <v>0</v>
          </cell>
          <cell r="J252">
            <v>0</v>
          </cell>
          <cell r="K252">
            <v>27730.000000000025</v>
          </cell>
          <cell r="L252">
            <v>0</v>
          </cell>
          <cell r="M252">
            <v>38349.999999999949</v>
          </cell>
          <cell r="N252">
            <v>0</v>
          </cell>
          <cell r="O252">
            <v>6600.0000000000009</v>
          </cell>
          <cell r="P252">
            <v>8369.9999999999982</v>
          </cell>
          <cell r="Q252">
            <v>5459.9999999999927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41717.755102040799</v>
          </cell>
          <cell r="AB252">
            <v>0</v>
          </cell>
          <cell r="AC252">
            <v>0</v>
          </cell>
          <cell r="AD252">
            <v>128018.72727272726</v>
          </cell>
          <cell r="AE252">
            <v>0</v>
          </cell>
          <cell r="AF252">
            <v>0</v>
          </cell>
          <cell r="AG252">
            <v>0</v>
          </cell>
          <cell r="AH252">
            <v>121300</v>
          </cell>
          <cell r="AI252">
            <v>0</v>
          </cell>
          <cell r="AJ252">
            <v>0</v>
          </cell>
          <cell r="AK252">
            <v>0</v>
          </cell>
          <cell r="AL252">
            <v>8216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1293234</v>
          </cell>
          <cell r="AV252">
            <v>256246.48237476803</v>
          </cell>
          <cell r="AW252">
            <v>129516</v>
          </cell>
          <cell r="AX252">
            <v>188449.28598909092</v>
          </cell>
          <cell r="AY252">
            <v>1678996.482374768</v>
          </cell>
          <cell r="AZ252">
            <v>1670780.482374768</v>
          </cell>
          <cell r="BA252">
            <v>4265</v>
          </cell>
          <cell r="BB252">
            <v>1714530</v>
          </cell>
          <cell r="BC252">
            <v>43749.517625231994</v>
          </cell>
          <cell r="BD252">
            <v>0</v>
          </cell>
          <cell r="BE252">
            <v>1722746</v>
          </cell>
          <cell r="BF252">
            <v>1722746</v>
          </cell>
          <cell r="BG252">
            <v>0</v>
          </cell>
          <cell r="BH252">
            <v>1722746</v>
          </cell>
          <cell r="BI252">
            <v>1593230</v>
          </cell>
          <cell r="BJ252">
            <v>1593230</v>
          </cell>
          <cell r="BK252">
            <v>3963.2587064676618</v>
          </cell>
          <cell r="BL252">
            <v>3876.75</v>
          </cell>
          <cell r="BM252">
            <v>2.2314749846562662E-2</v>
          </cell>
          <cell r="BN252">
            <v>0</v>
          </cell>
          <cell r="BO252">
            <v>0</v>
          </cell>
          <cell r="BP252">
            <v>1722746</v>
          </cell>
          <cell r="BQ252">
            <v>4265</v>
          </cell>
          <cell r="BR252" t="str">
            <v>Y</v>
          </cell>
          <cell r="BS252">
            <v>4285.4378109452737</v>
          </cell>
          <cell r="BT252">
            <v>2.0211165932302544E-2</v>
          </cell>
          <cell r="BU252">
            <v>0</v>
          </cell>
          <cell r="BV252">
            <v>1722746</v>
          </cell>
          <cell r="BW252">
            <v>0</v>
          </cell>
          <cell r="BX252">
            <v>1722746</v>
          </cell>
          <cell r="BY252">
            <v>8216</v>
          </cell>
          <cell r="BZ252">
            <v>1714530</v>
          </cell>
        </row>
        <row r="253">
          <cell r="C253">
            <v>9253091</v>
          </cell>
          <cell r="D253" t="str">
            <v>The Pinchbeck East Church of England Primary Academy</v>
          </cell>
          <cell r="E253">
            <v>392</v>
          </cell>
          <cell r="F253">
            <v>392</v>
          </cell>
          <cell r="G253">
            <v>0</v>
          </cell>
          <cell r="H253">
            <v>1261064</v>
          </cell>
          <cell r="I253">
            <v>0</v>
          </cell>
          <cell r="J253">
            <v>0</v>
          </cell>
          <cell r="K253">
            <v>36660.000000000051</v>
          </cell>
          <cell r="L253">
            <v>0</v>
          </cell>
          <cell r="M253">
            <v>53689.999999999964</v>
          </cell>
          <cell r="N253">
            <v>0</v>
          </cell>
          <cell r="O253">
            <v>34319.999999999971</v>
          </cell>
          <cell r="P253">
            <v>1349.9999999999973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13520.581395348841</v>
          </cell>
          <cell r="AB253">
            <v>0</v>
          </cell>
          <cell r="AC253">
            <v>0</v>
          </cell>
          <cell r="AD253">
            <v>104301.62790697675</v>
          </cell>
          <cell r="AE253">
            <v>0</v>
          </cell>
          <cell r="AF253">
            <v>0</v>
          </cell>
          <cell r="AG253">
            <v>0</v>
          </cell>
          <cell r="AH253">
            <v>121300</v>
          </cell>
          <cell r="AI253">
            <v>0</v>
          </cell>
          <cell r="AJ253">
            <v>0</v>
          </cell>
          <cell r="AK253">
            <v>0</v>
          </cell>
          <cell r="AL253">
            <v>28672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1261064</v>
          </cell>
          <cell r="AV253">
            <v>243842.20930232556</v>
          </cell>
          <cell r="AW253">
            <v>149972</v>
          </cell>
          <cell r="AX253">
            <v>183060.72566604649</v>
          </cell>
          <cell r="AY253">
            <v>1654878.2093023255</v>
          </cell>
          <cell r="AZ253">
            <v>1626206.2093023255</v>
          </cell>
          <cell r="BA253">
            <v>4265</v>
          </cell>
          <cell r="BB253">
            <v>1671880</v>
          </cell>
          <cell r="BC253">
            <v>45673.7906976745</v>
          </cell>
          <cell r="BD253">
            <v>0</v>
          </cell>
          <cell r="BE253">
            <v>1700552</v>
          </cell>
          <cell r="BF253">
            <v>1700552</v>
          </cell>
          <cell r="BG253">
            <v>0</v>
          </cell>
          <cell r="BH253">
            <v>1700552</v>
          </cell>
          <cell r="BI253">
            <v>1550580</v>
          </cell>
          <cell r="BJ253">
            <v>1550580</v>
          </cell>
          <cell r="BK253">
            <v>3955.5612244897961</v>
          </cell>
          <cell r="BL253">
            <v>3873.6868686868688</v>
          </cell>
          <cell r="BM253">
            <v>2.1136028434503198E-2</v>
          </cell>
          <cell r="BN253">
            <v>0</v>
          </cell>
          <cell r="BO253">
            <v>0</v>
          </cell>
          <cell r="BP253">
            <v>1700552</v>
          </cell>
          <cell r="BQ253">
            <v>4265</v>
          </cell>
          <cell r="BR253" t="str">
            <v>Y</v>
          </cell>
          <cell r="BS253">
            <v>4338.1428571428569</v>
          </cell>
          <cell r="BT253">
            <v>2.016243421936692E-2</v>
          </cell>
          <cell r="BU253">
            <v>0</v>
          </cell>
          <cell r="BV253">
            <v>1700552</v>
          </cell>
          <cell r="BW253">
            <v>0</v>
          </cell>
          <cell r="BX253">
            <v>1700552</v>
          </cell>
          <cell r="BY253">
            <v>28672</v>
          </cell>
          <cell r="BZ253">
            <v>1671880</v>
          </cell>
        </row>
        <row r="254">
          <cell r="C254">
            <v>9253097</v>
          </cell>
          <cell r="D254" t="str">
            <v>Whaplode Church of England Primary School</v>
          </cell>
          <cell r="E254">
            <v>180</v>
          </cell>
          <cell r="F254">
            <v>180</v>
          </cell>
          <cell r="G254">
            <v>0</v>
          </cell>
          <cell r="H254">
            <v>579060</v>
          </cell>
          <cell r="I254">
            <v>0</v>
          </cell>
          <cell r="J254">
            <v>0</v>
          </cell>
          <cell r="K254">
            <v>28199.999999999971</v>
          </cell>
          <cell r="L254">
            <v>0</v>
          </cell>
          <cell r="M254">
            <v>39529.999999999978</v>
          </cell>
          <cell r="N254">
            <v>0</v>
          </cell>
          <cell r="O254">
            <v>3803.3898305084745</v>
          </cell>
          <cell r="P254">
            <v>1098.3050847457639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2574.683544303794</v>
          </cell>
          <cell r="AB254">
            <v>0</v>
          </cell>
          <cell r="AC254">
            <v>0</v>
          </cell>
          <cell r="AD254">
            <v>48492.715231788083</v>
          </cell>
          <cell r="AE254">
            <v>0</v>
          </cell>
          <cell r="AF254">
            <v>0</v>
          </cell>
          <cell r="AG254">
            <v>0</v>
          </cell>
          <cell r="AH254">
            <v>121300</v>
          </cell>
          <cell r="AI254">
            <v>0</v>
          </cell>
          <cell r="AJ254">
            <v>0</v>
          </cell>
          <cell r="AK254">
            <v>0</v>
          </cell>
          <cell r="AL254">
            <v>2782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579060</v>
          </cell>
          <cell r="AV254">
            <v>123699.09369134606</v>
          </cell>
          <cell r="AW254">
            <v>124082</v>
          </cell>
          <cell r="AX254">
            <v>87222.573895027497</v>
          </cell>
          <cell r="AY254">
            <v>826841.093691346</v>
          </cell>
          <cell r="AZ254">
            <v>824059.093691346</v>
          </cell>
          <cell r="BA254">
            <v>4265</v>
          </cell>
          <cell r="BB254">
            <v>767700</v>
          </cell>
          <cell r="BC254">
            <v>0</v>
          </cell>
          <cell r="BD254">
            <v>0</v>
          </cell>
          <cell r="BE254">
            <v>826841.093691346</v>
          </cell>
          <cell r="BF254">
            <v>826841.09369134612</v>
          </cell>
          <cell r="BG254">
            <v>0</v>
          </cell>
          <cell r="BH254">
            <v>770482</v>
          </cell>
          <cell r="BI254">
            <v>646400</v>
          </cell>
          <cell r="BJ254">
            <v>702759.093691346</v>
          </cell>
          <cell r="BK254">
            <v>3904.2171871741443</v>
          </cell>
          <cell r="BL254">
            <v>3709.9676931216932</v>
          </cell>
          <cell r="BM254">
            <v>5.2358810135352693E-2</v>
          </cell>
          <cell r="BN254">
            <v>0</v>
          </cell>
          <cell r="BO254">
            <v>0</v>
          </cell>
          <cell r="BP254">
            <v>826841.093691346</v>
          </cell>
          <cell r="BQ254">
            <v>4578.1060760630335</v>
          </cell>
          <cell r="BR254" t="str">
            <v>Y</v>
          </cell>
          <cell r="BS254">
            <v>4593.5616316185888</v>
          </cell>
          <cell r="BT254">
            <v>5.2004153676940001E-2</v>
          </cell>
          <cell r="BU254">
            <v>0</v>
          </cell>
          <cell r="BV254">
            <v>826841.093691346</v>
          </cell>
          <cell r="BW254">
            <v>0</v>
          </cell>
          <cell r="BX254">
            <v>826841.093691346</v>
          </cell>
          <cell r="BY254">
            <v>2782</v>
          </cell>
          <cell r="BZ254">
            <v>824059.093691346</v>
          </cell>
        </row>
        <row r="255">
          <cell r="C255">
            <v>9253119</v>
          </cell>
          <cell r="D255" t="str">
            <v>Coningsby St Michael's Church of England Primary School</v>
          </cell>
          <cell r="E255">
            <v>316</v>
          </cell>
          <cell r="F255">
            <v>316</v>
          </cell>
          <cell r="G255">
            <v>0</v>
          </cell>
          <cell r="H255">
            <v>1016572</v>
          </cell>
          <cell r="I255">
            <v>0</v>
          </cell>
          <cell r="J255">
            <v>0</v>
          </cell>
          <cell r="K255">
            <v>34779.999999999942</v>
          </cell>
          <cell r="L255">
            <v>0</v>
          </cell>
          <cell r="M255">
            <v>47199.999999999942</v>
          </cell>
          <cell r="N255">
            <v>0</v>
          </cell>
          <cell r="O255">
            <v>220.00000000000026</v>
          </cell>
          <cell r="P255">
            <v>8639.9999999999891</v>
          </cell>
          <cell r="Q255">
            <v>18060.000000000051</v>
          </cell>
          <cell r="R255">
            <v>919.99999999999955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646.88405797101427</v>
          </cell>
          <cell r="AB255">
            <v>0</v>
          </cell>
          <cell r="AC255">
            <v>0</v>
          </cell>
          <cell r="AD255">
            <v>115059.11111111111</v>
          </cell>
          <cell r="AE255">
            <v>0</v>
          </cell>
          <cell r="AF255">
            <v>12061.999999999964</v>
          </cell>
          <cell r="AG255">
            <v>0</v>
          </cell>
          <cell r="AH255">
            <v>121300</v>
          </cell>
          <cell r="AI255">
            <v>0</v>
          </cell>
          <cell r="AJ255">
            <v>0</v>
          </cell>
          <cell r="AK255">
            <v>0</v>
          </cell>
          <cell r="AL255">
            <v>5980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1016572</v>
          </cell>
          <cell r="AV255">
            <v>237587.99516908199</v>
          </cell>
          <cell r="AW255">
            <v>127280</v>
          </cell>
          <cell r="AX255">
            <v>172300.94664000004</v>
          </cell>
          <cell r="AY255">
            <v>1381439.995169082</v>
          </cell>
          <cell r="AZ255">
            <v>1375459.995169082</v>
          </cell>
          <cell r="BA255">
            <v>4265</v>
          </cell>
          <cell r="BB255">
            <v>1347740</v>
          </cell>
          <cell r="BC255">
            <v>0</v>
          </cell>
          <cell r="BD255">
            <v>0</v>
          </cell>
          <cell r="BE255">
            <v>1381439.995169082</v>
          </cell>
          <cell r="BF255">
            <v>1381439.995169082</v>
          </cell>
          <cell r="BG255">
            <v>0</v>
          </cell>
          <cell r="BH255">
            <v>1353720</v>
          </cell>
          <cell r="BI255">
            <v>1226440</v>
          </cell>
          <cell r="BJ255">
            <v>1254159.995169082</v>
          </cell>
          <cell r="BK255">
            <v>3968.8607442059556</v>
          </cell>
          <cell r="BL255">
            <v>3825.1161585798818</v>
          </cell>
          <cell r="BM255">
            <v>3.7579142610780374E-2</v>
          </cell>
          <cell r="BN255">
            <v>0</v>
          </cell>
          <cell r="BO255">
            <v>0</v>
          </cell>
          <cell r="BP255">
            <v>1381439.995169082</v>
          </cell>
          <cell r="BQ255">
            <v>4352.7215036996267</v>
          </cell>
          <cell r="BR255" t="str">
            <v>Y</v>
          </cell>
          <cell r="BS255">
            <v>4371.6455543325383</v>
          </cell>
          <cell r="BT255">
            <v>4.0450766903429969E-2</v>
          </cell>
          <cell r="BU255">
            <v>0</v>
          </cell>
          <cell r="BV255">
            <v>1381439.995169082</v>
          </cell>
          <cell r="BW255">
            <v>0</v>
          </cell>
          <cell r="BX255">
            <v>1381439.995169082</v>
          </cell>
          <cell r="BY255">
            <v>5980</v>
          </cell>
          <cell r="BZ255">
            <v>1375459.995169082</v>
          </cell>
        </row>
        <row r="256">
          <cell r="C256">
            <v>9253146</v>
          </cell>
          <cell r="D256" t="str">
            <v>Tattershall Holy Trinity Church of England Primary School</v>
          </cell>
          <cell r="E256">
            <v>122</v>
          </cell>
          <cell r="F256">
            <v>122</v>
          </cell>
          <cell r="G256">
            <v>0</v>
          </cell>
          <cell r="H256">
            <v>392474</v>
          </cell>
          <cell r="I256">
            <v>0</v>
          </cell>
          <cell r="J256">
            <v>0</v>
          </cell>
          <cell r="K256">
            <v>10809.999999999975</v>
          </cell>
          <cell r="L256">
            <v>0</v>
          </cell>
          <cell r="M256">
            <v>14160.000000000013</v>
          </cell>
          <cell r="N256">
            <v>0</v>
          </cell>
          <cell r="O256">
            <v>439.99999999999949</v>
          </cell>
          <cell r="P256">
            <v>1890.0000000000009</v>
          </cell>
          <cell r="Q256">
            <v>10499.999999999987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59691.958762886599</v>
          </cell>
          <cell r="AE256">
            <v>0</v>
          </cell>
          <cell r="AF256">
            <v>6179.00000000003</v>
          </cell>
          <cell r="AG256">
            <v>0</v>
          </cell>
          <cell r="AH256">
            <v>121300</v>
          </cell>
          <cell r="AI256">
            <v>8982.10947930574</v>
          </cell>
          <cell r="AJ256">
            <v>0</v>
          </cell>
          <cell r="AK256">
            <v>0</v>
          </cell>
          <cell r="AL256">
            <v>2203.25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392474</v>
          </cell>
          <cell r="AV256">
            <v>103670.9587628866</v>
          </cell>
          <cell r="AW256">
            <v>132485.35947930574</v>
          </cell>
          <cell r="AX256">
            <v>84184.695020206171</v>
          </cell>
          <cell r="AY256">
            <v>628630.31824219227</v>
          </cell>
          <cell r="AZ256">
            <v>626427.06824219227</v>
          </cell>
          <cell r="BA256">
            <v>4265</v>
          </cell>
          <cell r="BB256">
            <v>520330</v>
          </cell>
          <cell r="BC256">
            <v>0</v>
          </cell>
          <cell r="BD256">
            <v>0</v>
          </cell>
          <cell r="BE256">
            <v>628630.31824219227</v>
          </cell>
          <cell r="BF256">
            <v>628630.31824219238</v>
          </cell>
          <cell r="BG256">
            <v>0</v>
          </cell>
          <cell r="BH256">
            <v>522533.25</v>
          </cell>
          <cell r="BI256">
            <v>390047.89052069426</v>
          </cell>
          <cell r="BJ256">
            <v>496144.95876288653</v>
          </cell>
          <cell r="BK256">
            <v>4066.7619570728402</v>
          </cell>
          <cell r="BL256">
            <v>3666.2530430213828</v>
          </cell>
          <cell r="BM256">
            <v>0.10924202703733603</v>
          </cell>
          <cell r="BN256">
            <v>0</v>
          </cell>
          <cell r="BO256">
            <v>0</v>
          </cell>
          <cell r="BP256">
            <v>628630.31824219227</v>
          </cell>
          <cell r="BQ256">
            <v>5134.6481003458384</v>
          </cell>
          <cell r="BR256" t="str">
            <v>Y</v>
          </cell>
          <cell r="BS256">
            <v>5152.7075265753465</v>
          </cell>
          <cell r="BT256">
            <v>9.2201952200903214E-2</v>
          </cell>
          <cell r="BU256">
            <v>0</v>
          </cell>
          <cell r="BV256">
            <v>628630.31824219227</v>
          </cell>
          <cell r="BW256">
            <v>0</v>
          </cell>
          <cell r="BX256">
            <v>628630.31824219227</v>
          </cell>
          <cell r="BY256">
            <v>2203.25</v>
          </cell>
          <cell r="BZ256">
            <v>626427.06824219227</v>
          </cell>
        </row>
        <row r="257">
          <cell r="C257">
            <v>9253158</v>
          </cell>
          <cell r="D257" t="str">
            <v>Welton St Mary's Church of England Primary Academy</v>
          </cell>
          <cell r="E257">
            <v>369</v>
          </cell>
          <cell r="F257">
            <v>369</v>
          </cell>
          <cell r="G257">
            <v>0</v>
          </cell>
          <cell r="H257">
            <v>1187073</v>
          </cell>
          <cell r="I257">
            <v>0</v>
          </cell>
          <cell r="J257">
            <v>0</v>
          </cell>
          <cell r="K257">
            <v>31489.999999999967</v>
          </cell>
          <cell r="L257">
            <v>0</v>
          </cell>
          <cell r="M257">
            <v>41889.999999999956</v>
          </cell>
          <cell r="N257">
            <v>0</v>
          </cell>
          <cell r="O257">
            <v>0</v>
          </cell>
          <cell r="P257">
            <v>1353.6684782608666</v>
          </cell>
          <cell r="Q257">
            <v>1684.5652173913038</v>
          </cell>
          <cell r="R257">
            <v>1844.9999999999993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1918.5736196319017</v>
          </cell>
          <cell r="AB257">
            <v>0</v>
          </cell>
          <cell r="AC257">
            <v>0</v>
          </cell>
          <cell r="AD257">
            <v>108103.33333333333</v>
          </cell>
          <cell r="AE257">
            <v>0</v>
          </cell>
          <cell r="AF257">
            <v>8195.5000000000036</v>
          </cell>
          <cell r="AG257">
            <v>0</v>
          </cell>
          <cell r="AH257">
            <v>121300</v>
          </cell>
          <cell r="AI257">
            <v>0</v>
          </cell>
          <cell r="AJ257">
            <v>0</v>
          </cell>
          <cell r="AK257">
            <v>0</v>
          </cell>
          <cell r="AL257">
            <v>7220.4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1187073</v>
          </cell>
          <cell r="AV257">
            <v>196480.64064861732</v>
          </cell>
          <cell r="AW257">
            <v>128520.4</v>
          </cell>
          <cell r="AX257">
            <v>160658.21344152172</v>
          </cell>
          <cell r="AY257">
            <v>1512074.0406486173</v>
          </cell>
          <cell r="AZ257">
            <v>1504853.6406486174</v>
          </cell>
          <cell r="BA257">
            <v>4265</v>
          </cell>
          <cell r="BB257">
            <v>1573785</v>
          </cell>
          <cell r="BC257">
            <v>68931.359351382591</v>
          </cell>
          <cell r="BD257">
            <v>0</v>
          </cell>
          <cell r="BE257">
            <v>1581005.4</v>
          </cell>
          <cell r="BF257">
            <v>1581005.4</v>
          </cell>
          <cell r="BG257">
            <v>0</v>
          </cell>
          <cell r="BH257">
            <v>1581005.4</v>
          </cell>
          <cell r="BI257">
            <v>1452485</v>
          </cell>
          <cell r="BJ257">
            <v>1452485</v>
          </cell>
          <cell r="BK257">
            <v>3936.2737127371274</v>
          </cell>
          <cell r="BL257">
            <v>3832.4355300859597</v>
          </cell>
          <cell r="BM257">
            <v>2.7094567367409481E-2</v>
          </cell>
          <cell r="BN257">
            <v>0</v>
          </cell>
          <cell r="BO257">
            <v>0</v>
          </cell>
          <cell r="BP257">
            <v>1581005.4</v>
          </cell>
          <cell r="BQ257">
            <v>4265</v>
          </cell>
          <cell r="BR257" t="str">
            <v>Y</v>
          </cell>
          <cell r="BS257">
            <v>4284.5674796747962</v>
          </cell>
          <cell r="BT257">
            <v>1.9967833360188481E-2</v>
          </cell>
          <cell r="BU257">
            <v>0</v>
          </cell>
          <cell r="BV257">
            <v>1581005.4</v>
          </cell>
          <cell r="BW257">
            <v>0</v>
          </cell>
          <cell r="BX257">
            <v>1581005.4</v>
          </cell>
          <cell r="BY257">
            <v>7220.4</v>
          </cell>
          <cell r="BZ257">
            <v>1573785</v>
          </cell>
        </row>
        <row r="258">
          <cell r="C258">
            <v>9253166</v>
          </cell>
          <cell r="D258" t="str">
            <v>Ellison Boulters Church of England Primary School</v>
          </cell>
          <cell r="E258">
            <v>282</v>
          </cell>
          <cell r="F258">
            <v>282</v>
          </cell>
          <cell r="G258">
            <v>0</v>
          </cell>
          <cell r="H258">
            <v>907194</v>
          </cell>
          <cell r="I258">
            <v>0</v>
          </cell>
          <cell r="J258">
            <v>0</v>
          </cell>
          <cell r="K258">
            <v>5640</v>
          </cell>
          <cell r="L258">
            <v>0</v>
          </cell>
          <cell r="M258">
            <v>9440.0000000000055</v>
          </cell>
          <cell r="N258">
            <v>0</v>
          </cell>
          <cell r="O258">
            <v>0</v>
          </cell>
          <cell r="P258">
            <v>809.99999999999795</v>
          </cell>
          <cell r="Q258">
            <v>419.99999999999977</v>
          </cell>
          <cell r="R258">
            <v>1840.0000000000041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1935.1821862348256</v>
          </cell>
          <cell r="AB258">
            <v>0</v>
          </cell>
          <cell r="AC258">
            <v>0</v>
          </cell>
          <cell r="AD258">
            <v>78972.260869565231</v>
          </cell>
          <cell r="AE258">
            <v>0</v>
          </cell>
          <cell r="AF258">
            <v>0</v>
          </cell>
          <cell r="AG258">
            <v>0</v>
          </cell>
          <cell r="AH258">
            <v>121300</v>
          </cell>
          <cell r="AI258">
            <v>0</v>
          </cell>
          <cell r="AJ258">
            <v>0</v>
          </cell>
          <cell r="AK258">
            <v>0</v>
          </cell>
          <cell r="AL258">
            <v>6168.45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907194</v>
          </cell>
          <cell r="AV258">
            <v>99057.44305580006</v>
          </cell>
          <cell r="AW258">
            <v>127468.45</v>
          </cell>
          <cell r="AX258">
            <v>116227.40431478262</v>
          </cell>
          <cell r="AY258">
            <v>1133719.8930558001</v>
          </cell>
          <cell r="AZ258">
            <v>1127551.4430558002</v>
          </cell>
          <cell r="BA258">
            <v>4265</v>
          </cell>
          <cell r="BB258">
            <v>1202730</v>
          </cell>
          <cell r="BC258">
            <v>75178.556944199838</v>
          </cell>
          <cell r="BD258">
            <v>0</v>
          </cell>
          <cell r="BE258">
            <v>1208898.45</v>
          </cell>
          <cell r="BF258">
            <v>1208898.45</v>
          </cell>
          <cell r="BG258">
            <v>0</v>
          </cell>
          <cell r="BH258">
            <v>1208898.45</v>
          </cell>
          <cell r="BI258">
            <v>1081430</v>
          </cell>
          <cell r="BJ258">
            <v>1081430</v>
          </cell>
          <cell r="BK258">
            <v>3834.8581560283687</v>
          </cell>
          <cell r="BL258">
            <v>3732.39852398524</v>
          </cell>
          <cell r="BM258">
            <v>2.7451418004990596E-2</v>
          </cell>
          <cell r="BN258">
            <v>0</v>
          </cell>
          <cell r="BO258">
            <v>0</v>
          </cell>
          <cell r="BP258">
            <v>1208898.45</v>
          </cell>
          <cell r="BQ258">
            <v>4265</v>
          </cell>
          <cell r="BR258" t="str">
            <v>Y</v>
          </cell>
          <cell r="BS258">
            <v>4286.8739361702128</v>
          </cell>
          <cell r="BT258">
            <v>2.0013536786610331E-2</v>
          </cell>
          <cell r="BU258">
            <v>0</v>
          </cell>
          <cell r="BV258">
            <v>1208898.45</v>
          </cell>
          <cell r="BW258">
            <v>0</v>
          </cell>
          <cell r="BX258">
            <v>1208898.45</v>
          </cell>
          <cell r="BY258">
            <v>6168.45</v>
          </cell>
          <cell r="BZ258">
            <v>1202730</v>
          </cell>
        </row>
        <row r="259">
          <cell r="C259">
            <v>9253308</v>
          </cell>
          <cell r="D259" t="str">
            <v>The National Church of England Junior School, Grantham</v>
          </cell>
          <cell r="E259">
            <v>328</v>
          </cell>
          <cell r="F259">
            <v>328</v>
          </cell>
          <cell r="G259">
            <v>0</v>
          </cell>
          <cell r="H259">
            <v>1055176</v>
          </cell>
          <cell r="I259">
            <v>0</v>
          </cell>
          <cell r="J259">
            <v>0</v>
          </cell>
          <cell r="K259">
            <v>48879.999999999949</v>
          </cell>
          <cell r="L259">
            <v>0</v>
          </cell>
          <cell r="M259">
            <v>68440.000000000029</v>
          </cell>
          <cell r="N259">
            <v>0</v>
          </cell>
          <cell r="O259">
            <v>13200.000000000024</v>
          </cell>
          <cell r="P259">
            <v>11070</v>
          </cell>
          <cell r="Q259">
            <v>1259.9999999999995</v>
          </cell>
          <cell r="R259">
            <v>920.00000000000057</v>
          </cell>
          <cell r="S259">
            <v>22539.999999999935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13560.000000000004</v>
          </cell>
          <cell r="AB259">
            <v>0</v>
          </cell>
          <cell r="AC259">
            <v>0</v>
          </cell>
          <cell r="AD259">
            <v>111021.19815668202</v>
          </cell>
          <cell r="AE259">
            <v>0</v>
          </cell>
          <cell r="AF259">
            <v>0</v>
          </cell>
          <cell r="AG259">
            <v>0</v>
          </cell>
          <cell r="AH259">
            <v>121300</v>
          </cell>
          <cell r="AI259">
            <v>0</v>
          </cell>
          <cell r="AJ259">
            <v>0</v>
          </cell>
          <cell r="AK259">
            <v>0</v>
          </cell>
          <cell r="AL259">
            <v>4953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1055176</v>
          </cell>
          <cell r="AV259">
            <v>290891.19815668196</v>
          </cell>
          <cell r="AW259">
            <v>126253</v>
          </cell>
          <cell r="AX259">
            <v>189608.8886610138</v>
          </cell>
          <cell r="AY259">
            <v>1472320.1981566818</v>
          </cell>
          <cell r="AZ259">
            <v>1467367.1981566818</v>
          </cell>
          <cell r="BA259">
            <v>4265</v>
          </cell>
          <cell r="BB259">
            <v>1398920</v>
          </cell>
          <cell r="BC259">
            <v>0</v>
          </cell>
          <cell r="BD259">
            <v>0</v>
          </cell>
          <cell r="BE259">
            <v>1472320.1981566818</v>
          </cell>
          <cell r="BF259">
            <v>1472320.1981566821</v>
          </cell>
          <cell r="BG259">
            <v>0</v>
          </cell>
          <cell r="BH259">
            <v>1403873</v>
          </cell>
          <cell r="BI259">
            <v>1277620</v>
          </cell>
          <cell r="BJ259">
            <v>1346067.1981566818</v>
          </cell>
          <cell r="BK259">
            <v>4103.8634090142741</v>
          </cell>
          <cell r="BL259">
            <v>3860.7894736842104</v>
          </cell>
          <cell r="BM259">
            <v>6.2959645167626074E-2</v>
          </cell>
          <cell r="BN259">
            <v>0</v>
          </cell>
          <cell r="BO259">
            <v>0</v>
          </cell>
          <cell r="BP259">
            <v>1472320.1981566818</v>
          </cell>
          <cell r="BQ259">
            <v>4473.6804821850055</v>
          </cell>
          <cell r="BR259" t="str">
            <v>Y</v>
          </cell>
          <cell r="BS259">
            <v>4488.7810919411031</v>
          </cell>
          <cell r="BT259">
            <v>7.0532904471023672E-2</v>
          </cell>
          <cell r="BU259">
            <v>0</v>
          </cell>
          <cell r="BV259">
            <v>1472320.1981566818</v>
          </cell>
          <cell r="BW259">
            <v>0</v>
          </cell>
          <cell r="BX259">
            <v>1472320.1981566818</v>
          </cell>
          <cell r="BY259">
            <v>4953</v>
          </cell>
          <cell r="BZ259">
            <v>1467367.1981566818</v>
          </cell>
        </row>
        <row r="260">
          <cell r="C260">
            <v>9253310</v>
          </cell>
          <cell r="D260" t="str">
            <v>The Harrowby Church of England Infant School, Grantham</v>
          </cell>
          <cell r="E260">
            <v>38</v>
          </cell>
          <cell r="F260">
            <v>38</v>
          </cell>
          <cell r="G260">
            <v>0</v>
          </cell>
          <cell r="H260">
            <v>122246</v>
          </cell>
          <cell r="I260">
            <v>0</v>
          </cell>
          <cell r="J260">
            <v>0</v>
          </cell>
          <cell r="K260">
            <v>9869.9999999999927</v>
          </cell>
          <cell r="L260">
            <v>0</v>
          </cell>
          <cell r="M260">
            <v>12389.999999999991</v>
          </cell>
          <cell r="N260">
            <v>0</v>
          </cell>
          <cell r="O260">
            <v>659.99999999999966</v>
          </cell>
          <cell r="P260">
            <v>1619.9999999999973</v>
          </cell>
          <cell r="Q260">
            <v>0</v>
          </cell>
          <cell r="R260">
            <v>0</v>
          </cell>
          <cell r="S260">
            <v>4410.0000000000018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3435.2</v>
          </cell>
          <cell r="AB260">
            <v>0</v>
          </cell>
          <cell r="AC260">
            <v>0</v>
          </cell>
          <cell r="AD260">
            <v>12810.208986415881</v>
          </cell>
          <cell r="AE260">
            <v>0</v>
          </cell>
          <cell r="AF260">
            <v>0</v>
          </cell>
          <cell r="AG260">
            <v>0</v>
          </cell>
          <cell r="AH260">
            <v>121300</v>
          </cell>
          <cell r="AI260">
            <v>0</v>
          </cell>
          <cell r="AJ260">
            <v>0</v>
          </cell>
          <cell r="AK260">
            <v>0</v>
          </cell>
          <cell r="AL260">
            <v>2574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122246</v>
          </cell>
          <cell r="AV260">
            <v>45195.408986415867</v>
          </cell>
          <cell r="AW260">
            <v>123874</v>
          </cell>
          <cell r="AX260">
            <v>33390.382992727267</v>
          </cell>
          <cell r="AY260">
            <v>291315.40898641583</v>
          </cell>
          <cell r="AZ260">
            <v>288741.40898641583</v>
          </cell>
          <cell r="BA260">
            <v>4265</v>
          </cell>
          <cell r="BB260">
            <v>162070</v>
          </cell>
          <cell r="BC260">
            <v>0</v>
          </cell>
          <cell r="BD260">
            <v>0</v>
          </cell>
          <cell r="BE260">
            <v>291315.40898641583</v>
          </cell>
          <cell r="BF260">
            <v>291315.40898641589</v>
          </cell>
          <cell r="BG260">
            <v>0</v>
          </cell>
          <cell r="BH260">
            <v>164644</v>
          </cell>
          <cell r="BI260">
            <v>40770</v>
          </cell>
          <cell r="BJ260">
            <v>167441.40898641583</v>
          </cell>
          <cell r="BK260">
            <v>4406.3528680635745</v>
          </cell>
          <cell r="BL260">
            <v>3949.2529386363631</v>
          </cell>
          <cell r="BM260">
            <v>0.11574339160586747</v>
          </cell>
          <cell r="BN260">
            <v>0</v>
          </cell>
          <cell r="BO260">
            <v>0</v>
          </cell>
          <cell r="BP260">
            <v>291315.40898641583</v>
          </cell>
          <cell r="BQ260">
            <v>7598.4581312214696</v>
          </cell>
          <cell r="BR260" t="str">
            <v>Y</v>
          </cell>
          <cell r="BS260">
            <v>7666.194973326732</v>
          </cell>
          <cell r="BT260">
            <v>0.1332861813139754</v>
          </cell>
          <cell r="BU260">
            <v>0</v>
          </cell>
          <cell r="BV260">
            <v>291315.40898641583</v>
          </cell>
          <cell r="BW260">
            <v>0</v>
          </cell>
          <cell r="BX260">
            <v>291315.40898641583</v>
          </cell>
          <cell r="BY260">
            <v>2574</v>
          </cell>
          <cell r="BZ260">
            <v>288741.40898641583</v>
          </cell>
        </row>
        <row r="261">
          <cell r="C261">
            <v>9253311</v>
          </cell>
          <cell r="D261" t="str">
            <v>The Little Gonerby Church of England Infant School, Grantham</v>
          </cell>
          <cell r="E261">
            <v>122</v>
          </cell>
          <cell r="F261">
            <v>122</v>
          </cell>
          <cell r="G261">
            <v>0</v>
          </cell>
          <cell r="H261">
            <v>392474</v>
          </cell>
          <cell r="I261">
            <v>0</v>
          </cell>
          <cell r="J261">
            <v>0</v>
          </cell>
          <cell r="K261">
            <v>21620.000000000007</v>
          </cell>
          <cell r="L261">
            <v>0</v>
          </cell>
          <cell r="M261">
            <v>27729.999999999982</v>
          </cell>
          <cell r="N261">
            <v>0</v>
          </cell>
          <cell r="O261">
            <v>6159.9999999999873</v>
          </cell>
          <cell r="P261">
            <v>6480.0000000000055</v>
          </cell>
          <cell r="Q261">
            <v>1259.9999999999984</v>
          </cell>
          <cell r="R261">
            <v>919.99999999999886</v>
          </cell>
          <cell r="S261">
            <v>10290.000000000022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13469.080459770135</v>
          </cell>
          <cell r="AB261">
            <v>0</v>
          </cell>
          <cell r="AC261">
            <v>0</v>
          </cell>
          <cell r="AD261">
            <v>41127.513061650992</v>
          </cell>
          <cell r="AE261">
            <v>0</v>
          </cell>
          <cell r="AF261">
            <v>0</v>
          </cell>
          <cell r="AG261">
            <v>0</v>
          </cell>
          <cell r="AH261">
            <v>121300</v>
          </cell>
          <cell r="AI261">
            <v>0</v>
          </cell>
          <cell r="AJ261">
            <v>0</v>
          </cell>
          <cell r="AK261">
            <v>0</v>
          </cell>
          <cell r="AL261">
            <v>4108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392474</v>
          </cell>
          <cell r="AV261">
            <v>129056.59352142113</v>
          </cell>
          <cell r="AW261">
            <v>125408</v>
          </cell>
          <cell r="AX261">
            <v>82252.694134545454</v>
          </cell>
          <cell r="AY261">
            <v>646938.59352142108</v>
          </cell>
          <cell r="AZ261">
            <v>642830.59352142108</v>
          </cell>
          <cell r="BA261">
            <v>4265</v>
          </cell>
          <cell r="BB261">
            <v>520330</v>
          </cell>
          <cell r="BC261">
            <v>0</v>
          </cell>
          <cell r="BD261">
            <v>0</v>
          </cell>
          <cell r="BE261">
            <v>646938.59352142108</v>
          </cell>
          <cell r="BF261">
            <v>646938.59352142108</v>
          </cell>
          <cell r="BG261">
            <v>0</v>
          </cell>
          <cell r="BH261">
            <v>524438</v>
          </cell>
          <cell r="BI261">
            <v>399030</v>
          </cell>
          <cell r="BJ261">
            <v>521530.59352142108</v>
          </cell>
          <cell r="BK261">
            <v>4274.8409305034511</v>
          </cell>
          <cell r="BL261">
            <v>4052.7755350000002</v>
          </cell>
          <cell r="BM261">
            <v>5.4793410981111949E-2</v>
          </cell>
          <cell r="BN261">
            <v>0</v>
          </cell>
          <cell r="BO261">
            <v>0</v>
          </cell>
          <cell r="BP261">
            <v>646938.59352142108</v>
          </cell>
          <cell r="BQ261">
            <v>5269.1032255854188</v>
          </cell>
          <cell r="BR261" t="str">
            <v>Y</v>
          </cell>
          <cell r="BS261">
            <v>5302.7753567329601</v>
          </cell>
          <cell r="BT261">
            <v>7.1582304011495124E-2</v>
          </cell>
          <cell r="BU261">
            <v>0</v>
          </cell>
          <cell r="BV261">
            <v>646938.59352142108</v>
          </cell>
          <cell r="BW261">
            <v>0</v>
          </cell>
          <cell r="BX261">
            <v>646938.59352142108</v>
          </cell>
          <cell r="BY261">
            <v>4108</v>
          </cell>
          <cell r="BZ261">
            <v>642830.59352142108</v>
          </cell>
        </row>
        <row r="262">
          <cell r="C262">
            <v>9253317</v>
          </cell>
          <cell r="D262" t="str">
            <v>Brown's Church of England Primary School, Horbling</v>
          </cell>
          <cell r="E262">
            <v>79</v>
          </cell>
          <cell r="F262">
            <v>79</v>
          </cell>
          <cell r="G262">
            <v>0</v>
          </cell>
          <cell r="H262">
            <v>254143</v>
          </cell>
          <cell r="I262">
            <v>0</v>
          </cell>
          <cell r="J262">
            <v>0</v>
          </cell>
          <cell r="K262">
            <v>13159.999999999984</v>
          </cell>
          <cell r="L262">
            <v>0</v>
          </cell>
          <cell r="M262">
            <v>16519.999999999978</v>
          </cell>
          <cell r="N262">
            <v>0</v>
          </cell>
          <cell r="O262">
            <v>2420.0000000000014</v>
          </cell>
          <cell r="P262">
            <v>0</v>
          </cell>
          <cell r="Q262">
            <v>0</v>
          </cell>
          <cell r="R262">
            <v>460.00000000000125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24346.363636363632</v>
          </cell>
          <cell r="AE262">
            <v>0</v>
          </cell>
          <cell r="AF262">
            <v>3940.4999999999718</v>
          </cell>
          <cell r="AG262">
            <v>0</v>
          </cell>
          <cell r="AH262">
            <v>121300</v>
          </cell>
          <cell r="AI262">
            <v>0</v>
          </cell>
          <cell r="AJ262">
            <v>0</v>
          </cell>
          <cell r="AK262">
            <v>0</v>
          </cell>
          <cell r="AL262">
            <v>2288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254143</v>
          </cell>
          <cell r="AV262">
            <v>60846.863636363567</v>
          </cell>
          <cell r="AW262">
            <v>123588</v>
          </cell>
          <cell r="AX262">
            <v>46936.082214545444</v>
          </cell>
          <cell r="AY262">
            <v>438577.86363636359</v>
          </cell>
          <cell r="AZ262">
            <v>436289.86363636359</v>
          </cell>
          <cell r="BA262">
            <v>4265</v>
          </cell>
          <cell r="BB262">
            <v>336935</v>
          </cell>
          <cell r="BC262">
            <v>0</v>
          </cell>
          <cell r="BD262">
            <v>0</v>
          </cell>
          <cell r="BE262">
            <v>438577.86363636359</v>
          </cell>
          <cell r="BF262">
            <v>438577.86363636365</v>
          </cell>
          <cell r="BG262">
            <v>0</v>
          </cell>
          <cell r="BH262">
            <v>339223</v>
          </cell>
          <cell r="BI262">
            <v>215635</v>
          </cell>
          <cell r="BJ262">
            <v>314989.86363636359</v>
          </cell>
          <cell r="BK262">
            <v>3987.2134637514378</v>
          </cell>
          <cell r="BL262">
            <v>3648.0041164383565</v>
          </cell>
          <cell r="BM262">
            <v>9.2984913526978241E-2</v>
          </cell>
          <cell r="BN262">
            <v>0</v>
          </cell>
          <cell r="BO262">
            <v>0</v>
          </cell>
          <cell r="BP262">
            <v>438577.86363636359</v>
          </cell>
          <cell r="BQ262">
            <v>5522.656501726121</v>
          </cell>
          <cell r="BR262" t="str">
            <v>Y</v>
          </cell>
          <cell r="BS262">
            <v>5551.6185270425767</v>
          </cell>
          <cell r="BT262">
            <v>3.9436151866528268E-2</v>
          </cell>
          <cell r="BU262">
            <v>0</v>
          </cell>
          <cell r="BV262">
            <v>438577.86363636359</v>
          </cell>
          <cell r="BW262">
            <v>0</v>
          </cell>
          <cell r="BX262">
            <v>438577.86363636359</v>
          </cell>
          <cell r="BY262">
            <v>2288</v>
          </cell>
          <cell r="BZ262">
            <v>436289.86363636359</v>
          </cell>
        </row>
        <row r="263">
          <cell r="C263">
            <v>9253330</v>
          </cell>
          <cell r="D263" t="str">
            <v>The Saint Mary's Catholic Voluntary Academy</v>
          </cell>
          <cell r="E263">
            <v>193</v>
          </cell>
          <cell r="F263">
            <v>193</v>
          </cell>
          <cell r="G263">
            <v>0</v>
          </cell>
          <cell r="H263">
            <v>620881</v>
          </cell>
          <cell r="I263">
            <v>0</v>
          </cell>
          <cell r="J263">
            <v>0</v>
          </cell>
          <cell r="K263">
            <v>19740.000000000015</v>
          </cell>
          <cell r="L263">
            <v>0</v>
          </cell>
          <cell r="M263">
            <v>27139.999999999989</v>
          </cell>
          <cell r="N263">
            <v>0</v>
          </cell>
          <cell r="O263">
            <v>11660.000000000016</v>
          </cell>
          <cell r="P263">
            <v>5399.9999999999818</v>
          </cell>
          <cell r="Q263">
            <v>839.99999999999716</v>
          </cell>
          <cell r="R263">
            <v>1379.9999999999998</v>
          </cell>
          <cell r="S263">
            <v>13230.000000000018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17182.848484848531</v>
          </cell>
          <cell r="AB263">
            <v>0</v>
          </cell>
          <cell r="AC263">
            <v>0</v>
          </cell>
          <cell r="AD263">
            <v>49849.142857142855</v>
          </cell>
          <cell r="AE263">
            <v>0</v>
          </cell>
          <cell r="AF263">
            <v>388.49999999999898</v>
          </cell>
          <cell r="AG263">
            <v>0</v>
          </cell>
          <cell r="AH263">
            <v>121300</v>
          </cell>
          <cell r="AI263">
            <v>0</v>
          </cell>
          <cell r="AJ263">
            <v>0</v>
          </cell>
          <cell r="AK263">
            <v>0</v>
          </cell>
          <cell r="AL263">
            <v>3094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620881</v>
          </cell>
          <cell r="AV263">
            <v>146810.49134199141</v>
          </cell>
          <cell r="AW263">
            <v>124394</v>
          </cell>
          <cell r="AX263">
            <v>104047.60889142859</v>
          </cell>
          <cell r="AY263">
            <v>892085.49134199135</v>
          </cell>
          <cell r="AZ263">
            <v>888991.49134199135</v>
          </cell>
          <cell r="BA263">
            <v>4265</v>
          </cell>
          <cell r="BB263">
            <v>823145</v>
          </cell>
          <cell r="BC263">
            <v>0</v>
          </cell>
          <cell r="BD263">
            <v>0</v>
          </cell>
          <cell r="BE263">
            <v>892085.49134199135</v>
          </cell>
          <cell r="BF263">
            <v>892085.49134199135</v>
          </cell>
          <cell r="BG263">
            <v>0</v>
          </cell>
          <cell r="BH263">
            <v>826239</v>
          </cell>
          <cell r="BI263">
            <v>701845</v>
          </cell>
          <cell r="BJ263">
            <v>767691.49134199135</v>
          </cell>
          <cell r="BK263">
            <v>3977.6761209429606</v>
          </cell>
          <cell r="BL263">
            <v>3929.1327709183674</v>
          </cell>
          <cell r="BM263">
            <v>1.2354723765989443E-2</v>
          </cell>
          <cell r="BN263">
            <v>0</v>
          </cell>
          <cell r="BO263">
            <v>0</v>
          </cell>
          <cell r="BP263">
            <v>892085.49134199135</v>
          </cell>
          <cell r="BQ263">
            <v>4606.1735302693851</v>
          </cell>
          <cell r="BR263" t="str">
            <v>Y</v>
          </cell>
          <cell r="BS263">
            <v>4622.2046183522871</v>
          </cell>
          <cell r="BT263">
            <v>1.2798245509700212E-2</v>
          </cell>
          <cell r="BU263">
            <v>0</v>
          </cell>
          <cell r="BV263">
            <v>892085.49134199135</v>
          </cell>
          <cell r="BW263">
            <v>0</v>
          </cell>
          <cell r="BX263">
            <v>892085.49134199135</v>
          </cell>
          <cell r="BY263">
            <v>3094</v>
          </cell>
          <cell r="BZ263">
            <v>888991.49134199135</v>
          </cell>
        </row>
        <row r="264">
          <cell r="C264">
            <v>9253331</v>
          </cell>
          <cell r="D264" t="str">
            <v>Our Lady of Good Counsel Catholic Primary School</v>
          </cell>
          <cell r="E264">
            <v>156</v>
          </cell>
          <cell r="F264">
            <v>156</v>
          </cell>
          <cell r="G264">
            <v>0</v>
          </cell>
          <cell r="H264">
            <v>501852</v>
          </cell>
          <cell r="I264">
            <v>0</v>
          </cell>
          <cell r="J264">
            <v>0</v>
          </cell>
          <cell r="K264">
            <v>21620.000000000011</v>
          </cell>
          <cell r="L264">
            <v>0</v>
          </cell>
          <cell r="M264">
            <v>30679.999999999967</v>
          </cell>
          <cell r="N264">
            <v>0</v>
          </cell>
          <cell r="O264">
            <v>3985.548387096791</v>
          </cell>
          <cell r="P264">
            <v>0</v>
          </cell>
          <cell r="Q264">
            <v>10567.74193548386</v>
          </cell>
          <cell r="R264">
            <v>18981.677419354837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5547.2727272727243</v>
          </cell>
          <cell r="AB264">
            <v>0</v>
          </cell>
          <cell r="AC264">
            <v>0</v>
          </cell>
          <cell r="AD264">
            <v>52745.196850393702</v>
          </cell>
          <cell r="AE264">
            <v>0</v>
          </cell>
          <cell r="AF264">
            <v>3366.9999999999955</v>
          </cell>
          <cell r="AG264">
            <v>0</v>
          </cell>
          <cell r="AH264">
            <v>121300</v>
          </cell>
          <cell r="AI264">
            <v>0</v>
          </cell>
          <cell r="AJ264">
            <v>0</v>
          </cell>
          <cell r="AK264">
            <v>0</v>
          </cell>
          <cell r="AL264">
            <v>2886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501852</v>
          </cell>
          <cell r="AV264">
            <v>147494.43731960189</v>
          </cell>
          <cell r="AW264">
            <v>124186</v>
          </cell>
          <cell r="AX264">
            <v>101535.3321378918</v>
          </cell>
          <cell r="AY264">
            <v>773532.43731960189</v>
          </cell>
          <cell r="AZ264">
            <v>770646.43731960189</v>
          </cell>
          <cell r="BA264">
            <v>4265</v>
          </cell>
          <cell r="BB264">
            <v>665340</v>
          </cell>
          <cell r="BC264">
            <v>0</v>
          </cell>
          <cell r="BD264">
            <v>0</v>
          </cell>
          <cell r="BE264">
            <v>773532.43731960189</v>
          </cell>
          <cell r="BF264">
            <v>773532.43731960189</v>
          </cell>
          <cell r="BG264">
            <v>0</v>
          </cell>
          <cell r="BH264">
            <v>668226</v>
          </cell>
          <cell r="BI264">
            <v>544040</v>
          </cell>
          <cell r="BJ264">
            <v>649346.43731960189</v>
          </cell>
          <cell r="BK264">
            <v>4162.4771623051402</v>
          </cell>
          <cell r="BL264">
            <v>4122.4541329479762</v>
          </cell>
          <cell r="BM264">
            <v>9.7085444898675974E-3</v>
          </cell>
          <cell r="BN264">
            <v>0</v>
          </cell>
          <cell r="BO264">
            <v>0</v>
          </cell>
          <cell r="BP264">
            <v>773532.43731960189</v>
          </cell>
          <cell r="BQ264">
            <v>4940.0412648692427</v>
          </cell>
          <cell r="BR264" t="str">
            <v>Y</v>
          </cell>
          <cell r="BS264">
            <v>4958.5412648692427</v>
          </cell>
          <cell r="BT264">
            <v>2.4430132461581211E-2</v>
          </cell>
          <cell r="BU264">
            <v>0</v>
          </cell>
          <cell r="BV264">
            <v>773532.43731960189</v>
          </cell>
          <cell r="BW264">
            <v>0</v>
          </cell>
          <cell r="BX264">
            <v>773532.43731960189</v>
          </cell>
          <cell r="BY264">
            <v>2886</v>
          </cell>
          <cell r="BZ264">
            <v>770646.43731960189</v>
          </cell>
        </row>
        <row r="265">
          <cell r="C265">
            <v>9253332</v>
          </cell>
          <cell r="D265" t="str">
            <v>The Saint Augustine's Catholic Voluntary Academy</v>
          </cell>
          <cell r="E265">
            <v>89</v>
          </cell>
          <cell r="F265">
            <v>89</v>
          </cell>
          <cell r="G265">
            <v>0</v>
          </cell>
          <cell r="H265">
            <v>286313</v>
          </cell>
          <cell r="I265">
            <v>0</v>
          </cell>
          <cell r="J265">
            <v>0</v>
          </cell>
          <cell r="K265">
            <v>19270.000000000011</v>
          </cell>
          <cell r="L265">
            <v>0</v>
          </cell>
          <cell r="M265">
            <v>25369.999999999982</v>
          </cell>
          <cell r="N265">
            <v>0</v>
          </cell>
          <cell r="O265">
            <v>3960.0000000000009</v>
          </cell>
          <cell r="P265">
            <v>4589.9999999999964</v>
          </cell>
          <cell r="Q265">
            <v>0</v>
          </cell>
          <cell r="R265">
            <v>460.00000000000102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1774.764705882352</v>
          </cell>
          <cell r="AB265">
            <v>0</v>
          </cell>
          <cell r="AC265">
            <v>0</v>
          </cell>
          <cell r="AD265">
            <v>27817.234042553195</v>
          </cell>
          <cell r="AE265">
            <v>0</v>
          </cell>
          <cell r="AF265">
            <v>0</v>
          </cell>
          <cell r="AG265">
            <v>0</v>
          </cell>
          <cell r="AH265">
            <v>121300</v>
          </cell>
          <cell r="AI265">
            <v>0</v>
          </cell>
          <cell r="AJ265">
            <v>0</v>
          </cell>
          <cell r="AK265">
            <v>0</v>
          </cell>
          <cell r="AL265">
            <v>3288.39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286313</v>
          </cell>
          <cell r="AV265">
            <v>83241.998748435522</v>
          </cell>
          <cell r="AW265">
            <v>124588.39</v>
          </cell>
          <cell r="AX265">
            <v>56983.704989787235</v>
          </cell>
          <cell r="AY265">
            <v>494143.38874843554</v>
          </cell>
          <cell r="AZ265">
            <v>490854.99874843552</v>
          </cell>
          <cell r="BA265">
            <v>4265</v>
          </cell>
          <cell r="BB265">
            <v>379585</v>
          </cell>
          <cell r="BC265">
            <v>0</v>
          </cell>
          <cell r="BD265">
            <v>0</v>
          </cell>
          <cell r="BE265">
            <v>494143.38874843554</v>
          </cell>
          <cell r="BF265">
            <v>494143.38874843554</v>
          </cell>
          <cell r="BG265">
            <v>0</v>
          </cell>
          <cell r="BH265">
            <v>382873.39</v>
          </cell>
          <cell r="BI265">
            <v>258285</v>
          </cell>
          <cell r="BJ265">
            <v>369554.99874843552</v>
          </cell>
          <cell r="BK265">
            <v>4152.3033567239945</v>
          </cell>
          <cell r="BL265">
            <v>4047.3960818181822</v>
          </cell>
          <cell r="BM265">
            <v>2.5919695721671392E-2</v>
          </cell>
          <cell r="BN265">
            <v>0</v>
          </cell>
          <cell r="BO265">
            <v>0</v>
          </cell>
          <cell r="BP265">
            <v>494143.38874843554</v>
          </cell>
          <cell r="BQ265">
            <v>5515.2247050386013</v>
          </cell>
          <cell r="BR265" t="str">
            <v>Y</v>
          </cell>
          <cell r="BS265">
            <v>5552.1729072857925</v>
          </cell>
          <cell r="BT265">
            <v>9.3582002169911194E-2</v>
          </cell>
          <cell r="BU265">
            <v>0</v>
          </cell>
          <cell r="BV265">
            <v>494143.38874843554</v>
          </cell>
          <cell r="BW265">
            <v>0</v>
          </cell>
          <cell r="BX265">
            <v>494143.38874843554</v>
          </cell>
          <cell r="BY265">
            <v>3288.39</v>
          </cell>
          <cell r="BZ265">
            <v>490854.99874843552</v>
          </cell>
        </row>
        <row r="266">
          <cell r="C266">
            <v>9253342</v>
          </cell>
          <cell r="D266" t="str">
            <v>Boston St Mary's RC Primary Voluntary Academy</v>
          </cell>
          <cell r="E266">
            <v>188</v>
          </cell>
          <cell r="F266">
            <v>188</v>
          </cell>
          <cell r="G266">
            <v>0</v>
          </cell>
          <cell r="H266">
            <v>604796</v>
          </cell>
          <cell r="I266">
            <v>0</v>
          </cell>
          <cell r="J266">
            <v>0</v>
          </cell>
          <cell r="K266">
            <v>9869.9999999999582</v>
          </cell>
          <cell r="L266">
            <v>0</v>
          </cell>
          <cell r="M266">
            <v>12980.000000000036</v>
          </cell>
          <cell r="N266">
            <v>0</v>
          </cell>
          <cell r="O266">
            <v>1540.0000000000007</v>
          </cell>
          <cell r="P266">
            <v>8909.9999999999982</v>
          </cell>
          <cell r="Q266">
            <v>419.99999999999977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38625.454545454581</v>
          </cell>
          <cell r="AB266">
            <v>0</v>
          </cell>
          <cell r="AC266">
            <v>0</v>
          </cell>
          <cell r="AD266">
            <v>78189.722222222219</v>
          </cell>
          <cell r="AE266">
            <v>0</v>
          </cell>
          <cell r="AF266">
            <v>5290.9999999999964</v>
          </cell>
          <cell r="AG266">
            <v>0</v>
          </cell>
          <cell r="AH266">
            <v>121300</v>
          </cell>
          <cell r="AI266">
            <v>0</v>
          </cell>
          <cell r="AJ266">
            <v>0</v>
          </cell>
          <cell r="AK266">
            <v>0</v>
          </cell>
          <cell r="AL266">
            <v>4498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604796</v>
          </cell>
          <cell r="AV266">
            <v>155826.17676767678</v>
          </cell>
          <cell r="AW266">
            <v>125798</v>
          </cell>
          <cell r="AX266">
            <v>106389.03997</v>
          </cell>
          <cell r="AY266">
            <v>886420.17676767684</v>
          </cell>
          <cell r="AZ266">
            <v>881922.17676767684</v>
          </cell>
          <cell r="BA266">
            <v>4265</v>
          </cell>
          <cell r="BB266">
            <v>801820</v>
          </cell>
          <cell r="BC266">
            <v>0</v>
          </cell>
          <cell r="BD266">
            <v>0</v>
          </cell>
          <cell r="BE266">
            <v>886420.17676767684</v>
          </cell>
          <cell r="BF266">
            <v>886420.17676767684</v>
          </cell>
          <cell r="BG266">
            <v>0</v>
          </cell>
          <cell r="BH266">
            <v>806318</v>
          </cell>
          <cell r="BI266">
            <v>680520</v>
          </cell>
          <cell r="BJ266">
            <v>760622.17676767684</v>
          </cell>
          <cell r="BK266">
            <v>4045.8626423812598</v>
          </cell>
          <cell r="BL266">
            <v>3772.7613170454542</v>
          </cell>
          <cell r="BM266">
            <v>7.2387649889730676E-2</v>
          </cell>
          <cell r="BN266">
            <v>0</v>
          </cell>
          <cell r="BO266">
            <v>0</v>
          </cell>
          <cell r="BP266">
            <v>886420.17676767684</v>
          </cell>
          <cell r="BQ266">
            <v>4691.0754083387064</v>
          </cell>
          <cell r="BR266" t="str">
            <v>Y</v>
          </cell>
          <cell r="BS266">
            <v>4715.0009402535998</v>
          </cell>
          <cell r="BT266">
            <v>5.0691277963016201E-2</v>
          </cell>
          <cell r="BU266">
            <v>0</v>
          </cell>
          <cell r="BV266">
            <v>886420.17676767684</v>
          </cell>
          <cell r="BW266">
            <v>0</v>
          </cell>
          <cell r="BX266">
            <v>886420.17676767684</v>
          </cell>
          <cell r="BY266">
            <v>4498</v>
          </cell>
          <cell r="BZ266">
            <v>881922.17676767684</v>
          </cell>
        </row>
        <row r="267">
          <cell r="C267">
            <v>9253343</v>
          </cell>
          <cell r="D267" t="str">
            <v>St Norbert's Catholic Voluntary Academy</v>
          </cell>
          <cell r="E267">
            <v>206</v>
          </cell>
          <cell r="F267">
            <v>206</v>
          </cell>
          <cell r="G267">
            <v>0</v>
          </cell>
          <cell r="H267">
            <v>662702</v>
          </cell>
          <cell r="I267">
            <v>0</v>
          </cell>
          <cell r="J267">
            <v>0</v>
          </cell>
          <cell r="K267">
            <v>14570.000000000011</v>
          </cell>
          <cell r="L267">
            <v>0</v>
          </cell>
          <cell r="M267">
            <v>19470.000000000055</v>
          </cell>
          <cell r="N267">
            <v>0</v>
          </cell>
          <cell r="O267">
            <v>2873.951219512197</v>
          </cell>
          <cell r="P267">
            <v>2713.1707317073201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34387.954545454493</v>
          </cell>
          <cell r="AB267">
            <v>0</v>
          </cell>
          <cell r="AC267">
            <v>0</v>
          </cell>
          <cell r="AD267">
            <v>62351.78571428571</v>
          </cell>
          <cell r="AE267">
            <v>0</v>
          </cell>
          <cell r="AF267">
            <v>0</v>
          </cell>
          <cell r="AG267">
            <v>0</v>
          </cell>
          <cell r="AH267">
            <v>121300</v>
          </cell>
          <cell r="AI267">
            <v>0</v>
          </cell>
          <cell r="AJ267">
            <v>0</v>
          </cell>
          <cell r="AK267">
            <v>0</v>
          </cell>
          <cell r="AL267">
            <v>2798.25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662702</v>
          </cell>
          <cell r="AV267">
            <v>136366.86221095978</v>
          </cell>
          <cell r="AW267">
            <v>124098.25</v>
          </cell>
          <cell r="AX267">
            <v>96583.710393832749</v>
          </cell>
          <cell r="AY267">
            <v>923167.11221095978</v>
          </cell>
          <cell r="AZ267">
            <v>920368.86221095978</v>
          </cell>
          <cell r="BA267">
            <v>4265</v>
          </cell>
          <cell r="BB267">
            <v>878590</v>
          </cell>
          <cell r="BC267">
            <v>0</v>
          </cell>
          <cell r="BD267">
            <v>0</v>
          </cell>
          <cell r="BE267">
            <v>923167.11221095978</v>
          </cell>
          <cell r="BF267">
            <v>923167.11221095966</v>
          </cell>
          <cell r="BG267">
            <v>0</v>
          </cell>
          <cell r="BH267">
            <v>881388.25</v>
          </cell>
          <cell r="BI267">
            <v>757290</v>
          </cell>
          <cell r="BJ267">
            <v>799068.86221095978</v>
          </cell>
          <cell r="BK267">
            <v>3878.975059276504</v>
          </cell>
          <cell r="BL267">
            <v>3644.9859420289854</v>
          </cell>
          <cell r="BM267">
            <v>6.4194792783554139E-2</v>
          </cell>
          <cell r="BN267">
            <v>0</v>
          </cell>
          <cell r="BO267">
            <v>0</v>
          </cell>
          <cell r="BP267">
            <v>923167.11221095978</v>
          </cell>
          <cell r="BQ267">
            <v>4467.8100107328146</v>
          </cell>
          <cell r="BR267" t="str">
            <v>Y</v>
          </cell>
          <cell r="BS267">
            <v>4481.3937485968918</v>
          </cell>
          <cell r="BT267">
            <v>5.5813326712677469E-2</v>
          </cell>
          <cell r="BU267">
            <v>0</v>
          </cell>
          <cell r="BV267">
            <v>923167.11221095978</v>
          </cell>
          <cell r="BW267">
            <v>0</v>
          </cell>
          <cell r="BX267">
            <v>923167.11221095978</v>
          </cell>
          <cell r="BY267">
            <v>2798.25</v>
          </cell>
          <cell r="BZ267">
            <v>920368.86221095978</v>
          </cell>
        </row>
        <row r="268">
          <cell r="C268">
            <v>9253346</v>
          </cell>
          <cell r="D268" t="str">
            <v>The Saint Hugh's Catholic Primary Voluntary Academy, Lincoln</v>
          </cell>
          <cell r="E268">
            <v>264</v>
          </cell>
          <cell r="F268">
            <v>264</v>
          </cell>
          <cell r="G268">
            <v>0</v>
          </cell>
          <cell r="H268">
            <v>849288</v>
          </cell>
          <cell r="I268">
            <v>0</v>
          </cell>
          <cell r="J268">
            <v>0</v>
          </cell>
          <cell r="K268">
            <v>28669.999999999993</v>
          </cell>
          <cell r="L268">
            <v>0</v>
          </cell>
          <cell r="M268">
            <v>38940</v>
          </cell>
          <cell r="N268">
            <v>0</v>
          </cell>
          <cell r="O268">
            <v>3768.5496183206101</v>
          </cell>
          <cell r="P268">
            <v>1088.2442748091614</v>
          </cell>
          <cell r="Q268">
            <v>4655.2671755725214</v>
          </cell>
          <cell r="R268">
            <v>9733.7404580152688</v>
          </cell>
          <cell r="S268">
            <v>1481.2213740457998</v>
          </cell>
          <cell r="T268">
            <v>20636.335877862653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22600.000000000073</v>
          </cell>
          <cell r="AB268">
            <v>0</v>
          </cell>
          <cell r="AC268">
            <v>0</v>
          </cell>
          <cell r="AD268">
            <v>98975.327102803756</v>
          </cell>
          <cell r="AE268">
            <v>0</v>
          </cell>
          <cell r="AF268">
            <v>0</v>
          </cell>
          <cell r="AG268">
            <v>0</v>
          </cell>
          <cell r="AH268">
            <v>121300</v>
          </cell>
          <cell r="AI268">
            <v>0</v>
          </cell>
          <cell r="AJ268">
            <v>0</v>
          </cell>
          <cell r="AK268">
            <v>0</v>
          </cell>
          <cell r="AL268">
            <v>5550.87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849288</v>
          </cell>
          <cell r="AV268">
            <v>230548.68588142982</v>
          </cell>
          <cell r="AW268">
            <v>126850.87</v>
          </cell>
          <cell r="AX268">
            <v>158670.27672659775</v>
          </cell>
          <cell r="AY268">
            <v>1206687.5558814299</v>
          </cell>
          <cell r="AZ268">
            <v>1201136.6858814298</v>
          </cell>
          <cell r="BA268">
            <v>4265</v>
          </cell>
          <cell r="BB268">
            <v>1125960</v>
          </cell>
          <cell r="BC268">
            <v>0</v>
          </cell>
          <cell r="BD268">
            <v>0</v>
          </cell>
          <cell r="BE268">
            <v>1206687.5558814299</v>
          </cell>
          <cell r="BF268">
            <v>1206687.5558814299</v>
          </cell>
          <cell r="BG268">
            <v>0</v>
          </cell>
          <cell r="BH268">
            <v>1131510.8700000001</v>
          </cell>
          <cell r="BI268">
            <v>1004660.0000000001</v>
          </cell>
          <cell r="BJ268">
            <v>1079836.6858814298</v>
          </cell>
          <cell r="BK268">
            <v>4090.2904768235976</v>
          </cell>
          <cell r="BL268">
            <v>3866.4835754646833</v>
          </cell>
          <cell r="BM268">
            <v>5.7883836046559854E-2</v>
          </cell>
          <cell r="BN268">
            <v>0</v>
          </cell>
          <cell r="BO268">
            <v>0</v>
          </cell>
          <cell r="BP268">
            <v>1206687.5558814299</v>
          </cell>
          <cell r="BQ268">
            <v>4549.7601737932946</v>
          </cell>
          <cell r="BR268" t="str">
            <v>Y</v>
          </cell>
          <cell r="BS268">
            <v>4570.7861965205675</v>
          </cell>
          <cell r="BT268">
            <v>5.3650406963526187E-2</v>
          </cell>
          <cell r="BU268">
            <v>0</v>
          </cell>
          <cell r="BV268">
            <v>1206687.5558814299</v>
          </cell>
          <cell r="BW268">
            <v>0</v>
          </cell>
          <cell r="BX268">
            <v>1206687.5558814299</v>
          </cell>
          <cell r="BY268">
            <v>5550.87</v>
          </cell>
          <cell r="BZ268">
            <v>1201136.6858814298</v>
          </cell>
        </row>
        <row r="269">
          <cell r="C269">
            <v>9253347</v>
          </cell>
          <cell r="D269" t="str">
            <v>Our Lady of Lincoln Catholic Primary School A Voluntary Academy</v>
          </cell>
          <cell r="E269">
            <v>202</v>
          </cell>
          <cell r="F269">
            <v>202</v>
          </cell>
          <cell r="G269">
            <v>0</v>
          </cell>
          <cell r="H269">
            <v>649834</v>
          </cell>
          <cell r="I269">
            <v>0</v>
          </cell>
          <cell r="J269">
            <v>0</v>
          </cell>
          <cell r="K269">
            <v>32430.00000000004</v>
          </cell>
          <cell r="L269">
            <v>0</v>
          </cell>
          <cell r="M269">
            <v>44249.999999999964</v>
          </cell>
          <cell r="N269">
            <v>0</v>
          </cell>
          <cell r="O269">
            <v>0</v>
          </cell>
          <cell r="P269">
            <v>3240</v>
          </cell>
          <cell r="Q269">
            <v>23519.999999999978</v>
          </cell>
          <cell r="R269">
            <v>13800.000000000045</v>
          </cell>
          <cell r="S269">
            <v>36259.999999999964</v>
          </cell>
          <cell r="T269">
            <v>639.99999999999989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7256.8208092485511</v>
          </cell>
          <cell r="AB269">
            <v>0</v>
          </cell>
          <cell r="AC269">
            <v>0</v>
          </cell>
          <cell r="AD269">
            <v>69293.21428571429</v>
          </cell>
          <cell r="AE269">
            <v>0</v>
          </cell>
          <cell r="AF269">
            <v>0</v>
          </cell>
          <cell r="AG269">
            <v>0</v>
          </cell>
          <cell r="AH269">
            <v>121300</v>
          </cell>
          <cell r="AI269">
            <v>0</v>
          </cell>
          <cell r="AJ269">
            <v>0</v>
          </cell>
          <cell r="AK269">
            <v>0</v>
          </cell>
          <cell r="AL269">
            <v>3693.91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649834</v>
          </cell>
          <cell r="AV269">
            <v>230690.0350949628</v>
          </cell>
          <cell r="AW269">
            <v>124993.91</v>
          </cell>
          <cell r="AX269">
            <v>151141.31098714288</v>
          </cell>
          <cell r="AY269">
            <v>1005517.9450949628</v>
          </cell>
          <cell r="AZ269">
            <v>1001824.0350949628</v>
          </cell>
          <cell r="BA269">
            <v>4265</v>
          </cell>
          <cell r="BB269">
            <v>861530</v>
          </cell>
          <cell r="BC269">
            <v>0</v>
          </cell>
          <cell r="BD269">
            <v>0</v>
          </cell>
          <cell r="BE269">
            <v>1005517.9450949628</v>
          </cell>
          <cell r="BF269">
            <v>1005517.945094963</v>
          </cell>
          <cell r="BG269">
            <v>0</v>
          </cell>
          <cell r="BH269">
            <v>865223.91</v>
          </cell>
          <cell r="BI269">
            <v>740230</v>
          </cell>
          <cell r="BJ269">
            <v>880524.0350949628</v>
          </cell>
          <cell r="BK269">
            <v>4359.0298767077365</v>
          </cell>
          <cell r="BL269">
            <v>4162.446371568627</v>
          </cell>
          <cell r="BM269">
            <v>4.7227876972028501E-2</v>
          </cell>
          <cell r="BN269">
            <v>0</v>
          </cell>
          <cell r="BO269">
            <v>0</v>
          </cell>
          <cell r="BP269">
            <v>1005517.9450949628</v>
          </cell>
          <cell r="BQ269">
            <v>4959.5249262126872</v>
          </cell>
          <cell r="BR269" t="str">
            <v>Y</v>
          </cell>
          <cell r="BS269">
            <v>4977.811609381004</v>
          </cell>
          <cell r="BT269">
            <v>4.2438352663715539E-2</v>
          </cell>
          <cell r="BU269">
            <v>0</v>
          </cell>
          <cell r="BV269">
            <v>1005517.9450949628</v>
          </cell>
          <cell r="BW269">
            <v>0</v>
          </cell>
          <cell r="BX269">
            <v>1005517.9450949628</v>
          </cell>
          <cell r="BY269">
            <v>3693.91</v>
          </cell>
          <cell r="BZ269">
            <v>1001824.0350949628</v>
          </cell>
        </row>
        <row r="270">
          <cell r="C270">
            <v>9253353</v>
          </cell>
          <cell r="D270" t="str">
            <v>Friskney All Saints Church of England Primary School</v>
          </cell>
          <cell r="E270">
            <v>85</v>
          </cell>
          <cell r="F270">
            <v>85</v>
          </cell>
          <cell r="G270">
            <v>0</v>
          </cell>
          <cell r="H270">
            <v>273445</v>
          </cell>
          <cell r="I270">
            <v>0</v>
          </cell>
          <cell r="J270">
            <v>0</v>
          </cell>
          <cell r="K270">
            <v>12219.999999999982</v>
          </cell>
          <cell r="L270">
            <v>0</v>
          </cell>
          <cell r="M270">
            <v>15929.999999999978</v>
          </cell>
          <cell r="N270">
            <v>0</v>
          </cell>
          <cell r="O270">
            <v>2703.6144578313242</v>
          </cell>
          <cell r="P270">
            <v>14101.807228915657</v>
          </cell>
          <cell r="Q270">
            <v>0</v>
          </cell>
          <cell r="R270">
            <v>5181.9277108433844</v>
          </cell>
          <cell r="S270">
            <v>0</v>
          </cell>
          <cell r="T270">
            <v>3932.5301204819261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18986.627906976744</v>
          </cell>
          <cell r="AE270">
            <v>0</v>
          </cell>
          <cell r="AF270">
            <v>1757.5000000000011</v>
          </cell>
          <cell r="AG270">
            <v>0</v>
          </cell>
          <cell r="AH270">
            <v>121300</v>
          </cell>
          <cell r="AI270">
            <v>47583.444592790387</v>
          </cell>
          <cell r="AJ270">
            <v>0</v>
          </cell>
          <cell r="AK270">
            <v>0</v>
          </cell>
          <cell r="AL270">
            <v>3916.8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273445</v>
          </cell>
          <cell r="AV270">
            <v>74814.007425049</v>
          </cell>
          <cell r="AW270">
            <v>172800.24459279038</v>
          </cell>
          <cell r="AX270">
            <v>57988.353423395907</v>
          </cell>
          <cell r="AY270">
            <v>521059.25201783935</v>
          </cell>
          <cell r="AZ270">
            <v>517142.45201783936</v>
          </cell>
          <cell r="BA270">
            <v>4265</v>
          </cell>
          <cell r="BB270">
            <v>362525</v>
          </cell>
          <cell r="BC270">
            <v>0</v>
          </cell>
          <cell r="BD270">
            <v>0</v>
          </cell>
          <cell r="BE270">
            <v>521059.25201783935</v>
          </cell>
          <cell r="BF270">
            <v>521059.2520178394</v>
          </cell>
          <cell r="BG270">
            <v>0</v>
          </cell>
          <cell r="BH270">
            <v>366441.8</v>
          </cell>
          <cell r="BI270">
            <v>193641.55540720961</v>
          </cell>
          <cell r="BJ270">
            <v>348259.00742504897</v>
          </cell>
          <cell r="BK270">
            <v>4097.1647932358701</v>
          </cell>
          <cell r="BL270">
            <v>3848.6727483587315</v>
          </cell>
          <cell r="BM270">
            <v>6.4565646685109349E-2</v>
          </cell>
          <cell r="BN270">
            <v>0</v>
          </cell>
          <cell r="BO270">
            <v>0</v>
          </cell>
          <cell r="BP270">
            <v>521059.25201783935</v>
          </cell>
          <cell r="BQ270">
            <v>6084.028847268698</v>
          </cell>
          <cell r="BR270" t="str">
            <v>Y</v>
          </cell>
          <cell r="BS270">
            <v>6130.1088472686979</v>
          </cell>
          <cell r="BT270">
            <v>5.0596801761960686E-2</v>
          </cell>
          <cell r="BU270">
            <v>0</v>
          </cell>
          <cell r="BV270">
            <v>521059.25201783935</v>
          </cell>
          <cell r="BW270">
            <v>0</v>
          </cell>
          <cell r="BX270">
            <v>521059.25201783935</v>
          </cell>
          <cell r="BY270">
            <v>3916.8</v>
          </cell>
          <cell r="BZ270">
            <v>517142.45201783936</v>
          </cell>
        </row>
        <row r="271">
          <cell r="C271">
            <v>9253354</v>
          </cell>
          <cell r="D271" t="str">
            <v>The Gainsborough Parish Church Primary School</v>
          </cell>
          <cell r="E271">
            <v>284</v>
          </cell>
          <cell r="F271">
            <v>284</v>
          </cell>
          <cell r="G271">
            <v>0</v>
          </cell>
          <cell r="H271">
            <v>913628</v>
          </cell>
          <cell r="I271">
            <v>0</v>
          </cell>
          <cell r="J271">
            <v>0</v>
          </cell>
          <cell r="K271">
            <v>56400.000000000051</v>
          </cell>
          <cell r="L271">
            <v>0</v>
          </cell>
          <cell r="M271">
            <v>75520.000000000044</v>
          </cell>
          <cell r="N271">
            <v>0</v>
          </cell>
          <cell r="O271">
            <v>879.99999999999875</v>
          </cell>
          <cell r="P271">
            <v>1079.9999999999984</v>
          </cell>
          <cell r="Q271">
            <v>839.99999999999989</v>
          </cell>
          <cell r="R271">
            <v>8279.9999999999945</v>
          </cell>
          <cell r="S271">
            <v>94080</v>
          </cell>
          <cell r="T271">
            <v>15359.999999999996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671.38075313807497</v>
          </cell>
          <cell r="AB271">
            <v>0</v>
          </cell>
          <cell r="AC271">
            <v>0</v>
          </cell>
          <cell r="AD271">
            <v>126783.2098765432</v>
          </cell>
          <cell r="AE271">
            <v>0</v>
          </cell>
          <cell r="AF271">
            <v>0</v>
          </cell>
          <cell r="AG271">
            <v>0</v>
          </cell>
          <cell r="AH271">
            <v>121300</v>
          </cell>
          <cell r="AI271">
            <v>0</v>
          </cell>
          <cell r="AJ271">
            <v>0</v>
          </cell>
          <cell r="AK271">
            <v>0</v>
          </cell>
          <cell r="AL271">
            <v>3894.49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913628</v>
          </cell>
          <cell r="AV271">
            <v>379894.59062968136</v>
          </cell>
          <cell r="AW271">
            <v>125194.49</v>
          </cell>
          <cell r="AX271">
            <v>239508.36496000004</v>
          </cell>
          <cell r="AY271">
            <v>1418717.0806296815</v>
          </cell>
          <cell r="AZ271">
            <v>1414822.5906296815</v>
          </cell>
          <cell r="BA271">
            <v>4265</v>
          </cell>
          <cell r="BB271">
            <v>1211260</v>
          </cell>
          <cell r="BC271">
            <v>0</v>
          </cell>
          <cell r="BD271">
            <v>0</v>
          </cell>
          <cell r="BE271">
            <v>1418717.0806296815</v>
          </cell>
          <cell r="BF271">
            <v>1418717.0806296812</v>
          </cell>
          <cell r="BG271">
            <v>0</v>
          </cell>
          <cell r="BH271">
            <v>1215154.49</v>
          </cell>
          <cell r="BI271">
            <v>1089960</v>
          </cell>
          <cell r="BJ271">
            <v>1293522.5906296815</v>
          </cell>
          <cell r="BK271">
            <v>4554.657009259442</v>
          </cell>
          <cell r="BL271">
            <v>4329.1100290209788</v>
          </cell>
          <cell r="BM271">
            <v>5.2100080322853404E-2</v>
          </cell>
          <cell r="BN271">
            <v>0</v>
          </cell>
          <cell r="BO271">
            <v>0</v>
          </cell>
          <cell r="BP271">
            <v>1418717.0806296815</v>
          </cell>
          <cell r="BQ271">
            <v>4981.7696853157795</v>
          </cell>
          <cell r="BR271" t="str">
            <v>Y</v>
          </cell>
          <cell r="BS271">
            <v>4995.4826782735263</v>
          </cell>
          <cell r="BT271">
            <v>4.7962393045110741E-2</v>
          </cell>
          <cell r="BU271">
            <v>0</v>
          </cell>
          <cell r="BV271">
            <v>1418717.0806296815</v>
          </cell>
          <cell r="BW271">
            <v>0</v>
          </cell>
          <cell r="BX271">
            <v>1418717.0806296815</v>
          </cell>
          <cell r="BY271">
            <v>3894.49</v>
          </cell>
          <cell r="BZ271">
            <v>1414822.5906296815</v>
          </cell>
        </row>
        <row r="272">
          <cell r="C272">
            <v>9253506</v>
          </cell>
          <cell r="D272" t="str">
            <v>Witham St Hughs Academy</v>
          </cell>
          <cell r="E272">
            <v>419</v>
          </cell>
          <cell r="F272">
            <v>419</v>
          </cell>
          <cell r="G272">
            <v>0</v>
          </cell>
          <cell r="H272">
            <v>1347923</v>
          </cell>
          <cell r="I272">
            <v>0</v>
          </cell>
          <cell r="J272">
            <v>0</v>
          </cell>
          <cell r="K272">
            <v>12219.999999999998</v>
          </cell>
          <cell r="L272">
            <v>0</v>
          </cell>
          <cell r="M272">
            <v>18879.999999999993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2697.8347578347584</v>
          </cell>
          <cell r="AB272">
            <v>0</v>
          </cell>
          <cell r="AC272">
            <v>0</v>
          </cell>
          <cell r="AD272">
            <v>90120.710227272706</v>
          </cell>
          <cell r="AE272">
            <v>0</v>
          </cell>
          <cell r="AF272">
            <v>0</v>
          </cell>
          <cell r="AG272">
            <v>0</v>
          </cell>
          <cell r="AH272">
            <v>121300</v>
          </cell>
          <cell r="AI272">
            <v>0</v>
          </cell>
          <cell r="AJ272">
            <v>0</v>
          </cell>
          <cell r="AK272">
            <v>0</v>
          </cell>
          <cell r="AL272">
            <v>7956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1347923</v>
          </cell>
          <cell r="AV272">
            <v>123918.54498510747</v>
          </cell>
          <cell r="AW272">
            <v>129256</v>
          </cell>
          <cell r="AX272">
            <v>146777.5898571591</v>
          </cell>
          <cell r="AY272">
            <v>1601097.5449851074</v>
          </cell>
          <cell r="AZ272">
            <v>1593141.5449851074</v>
          </cell>
          <cell r="BA272">
            <v>4265</v>
          </cell>
          <cell r="BB272">
            <v>1787035</v>
          </cell>
          <cell r="BC272">
            <v>193893.45501489262</v>
          </cell>
          <cell r="BD272">
            <v>0</v>
          </cell>
          <cell r="BE272">
            <v>1794991</v>
          </cell>
          <cell r="BF272">
            <v>1794991</v>
          </cell>
          <cell r="BG272">
            <v>0</v>
          </cell>
          <cell r="BH272">
            <v>1794991</v>
          </cell>
          <cell r="BI272">
            <v>1665735</v>
          </cell>
          <cell r="BJ272">
            <v>1665735</v>
          </cell>
          <cell r="BK272">
            <v>3975.5011933174223</v>
          </cell>
          <cell r="BL272">
            <v>3884.1463414634145</v>
          </cell>
          <cell r="BM272">
            <v>2.3519930461628393E-2</v>
          </cell>
          <cell r="BN272">
            <v>0</v>
          </cell>
          <cell r="BO272">
            <v>0</v>
          </cell>
          <cell r="BP272">
            <v>1794991</v>
          </cell>
          <cell r="BQ272">
            <v>4265</v>
          </cell>
          <cell r="BR272" t="str">
            <v>Y</v>
          </cell>
          <cell r="BS272">
            <v>4283.9880668257756</v>
          </cell>
          <cell r="BT272">
            <v>2.014170846424701E-2</v>
          </cell>
          <cell r="BU272">
            <v>0</v>
          </cell>
          <cell r="BV272">
            <v>1794991</v>
          </cell>
          <cell r="BW272">
            <v>0</v>
          </cell>
          <cell r="BX272">
            <v>1794991</v>
          </cell>
          <cell r="BY272">
            <v>7956</v>
          </cell>
          <cell r="BZ272">
            <v>1787035</v>
          </cell>
        </row>
        <row r="273">
          <cell r="C273">
            <v>9253510</v>
          </cell>
          <cell r="D273" t="str">
            <v>Bourne Abbey Church of England Primary Academy</v>
          </cell>
          <cell r="E273">
            <v>612</v>
          </cell>
          <cell r="F273">
            <v>612</v>
          </cell>
          <cell r="G273">
            <v>0</v>
          </cell>
          <cell r="H273">
            <v>1968804</v>
          </cell>
          <cell r="I273">
            <v>0</v>
          </cell>
          <cell r="J273">
            <v>0</v>
          </cell>
          <cell r="K273">
            <v>66269.999999999971</v>
          </cell>
          <cell r="L273">
            <v>0</v>
          </cell>
          <cell r="M273">
            <v>87319.999999999956</v>
          </cell>
          <cell r="N273">
            <v>0</v>
          </cell>
          <cell r="O273">
            <v>1100.0000000000007</v>
          </cell>
          <cell r="P273">
            <v>0</v>
          </cell>
          <cell r="Q273">
            <v>420.00000000000119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15148.457142857138</v>
          </cell>
          <cell r="AB273">
            <v>0</v>
          </cell>
          <cell r="AC273">
            <v>0</v>
          </cell>
          <cell r="AD273">
            <v>129178.18867924529</v>
          </cell>
          <cell r="AE273">
            <v>0</v>
          </cell>
          <cell r="AF273">
            <v>0</v>
          </cell>
          <cell r="AG273">
            <v>0</v>
          </cell>
          <cell r="AH273">
            <v>121300</v>
          </cell>
          <cell r="AI273">
            <v>0</v>
          </cell>
          <cell r="AJ273">
            <v>0</v>
          </cell>
          <cell r="AK273">
            <v>0</v>
          </cell>
          <cell r="AL273">
            <v>12429.21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1968804</v>
          </cell>
          <cell r="AV273">
            <v>299436.64582210238</v>
          </cell>
          <cell r="AW273">
            <v>133729.21</v>
          </cell>
          <cell r="AX273">
            <v>224773.46084226415</v>
          </cell>
          <cell r="AY273">
            <v>2401969.8558221022</v>
          </cell>
          <cell r="AZ273">
            <v>2389540.6458221022</v>
          </cell>
          <cell r="BA273">
            <v>4265</v>
          </cell>
          <cell r="BB273">
            <v>2610180</v>
          </cell>
          <cell r="BC273">
            <v>220639.3541778978</v>
          </cell>
          <cell r="BD273">
            <v>0</v>
          </cell>
          <cell r="BE273">
            <v>2622609.21</v>
          </cell>
          <cell r="BF273">
            <v>2622609.2100000004</v>
          </cell>
          <cell r="BG273">
            <v>0</v>
          </cell>
          <cell r="BH273">
            <v>2622609.21</v>
          </cell>
          <cell r="BI273">
            <v>2488880</v>
          </cell>
          <cell r="BJ273">
            <v>2488880</v>
          </cell>
          <cell r="BK273">
            <v>4066.7973856209151</v>
          </cell>
          <cell r="BL273">
            <v>3979.8349834983496</v>
          </cell>
          <cell r="BM273">
            <v>2.1850755743175024E-2</v>
          </cell>
          <cell r="BN273">
            <v>0</v>
          </cell>
          <cell r="BO273">
            <v>0</v>
          </cell>
          <cell r="BP273">
            <v>2622609.21</v>
          </cell>
          <cell r="BQ273">
            <v>4265</v>
          </cell>
          <cell r="BR273" t="str">
            <v>Y</v>
          </cell>
          <cell r="BS273">
            <v>4285.3091666666669</v>
          </cell>
          <cell r="BT273">
            <v>2.0187766281937858E-2</v>
          </cell>
          <cell r="BU273">
            <v>0</v>
          </cell>
          <cell r="BV273">
            <v>2622609.21</v>
          </cell>
          <cell r="BW273">
            <v>0</v>
          </cell>
          <cell r="BX273">
            <v>2622609.21</v>
          </cell>
          <cell r="BY273">
            <v>12429.21</v>
          </cell>
          <cell r="BZ273">
            <v>2610180</v>
          </cell>
        </row>
        <row r="274">
          <cell r="C274">
            <v>9255202</v>
          </cell>
          <cell r="D274" t="str">
            <v>Rauceby Church of England Primary School</v>
          </cell>
          <cell r="E274">
            <v>176</v>
          </cell>
          <cell r="F274">
            <v>176</v>
          </cell>
          <cell r="G274">
            <v>0</v>
          </cell>
          <cell r="H274">
            <v>566192</v>
          </cell>
          <cell r="I274">
            <v>0</v>
          </cell>
          <cell r="J274">
            <v>0</v>
          </cell>
          <cell r="K274">
            <v>6110.0000000000027</v>
          </cell>
          <cell r="L274">
            <v>0</v>
          </cell>
          <cell r="M274">
            <v>8259.9999999999964</v>
          </cell>
          <cell r="N274">
            <v>0</v>
          </cell>
          <cell r="O274">
            <v>659.99999999999829</v>
          </cell>
          <cell r="P274">
            <v>0</v>
          </cell>
          <cell r="Q274">
            <v>840.00000000000284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633.37579617834422</v>
          </cell>
          <cell r="AB274">
            <v>0</v>
          </cell>
          <cell r="AC274">
            <v>0</v>
          </cell>
          <cell r="AD274">
            <v>36603.680981595091</v>
          </cell>
          <cell r="AE274">
            <v>0</v>
          </cell>
          <cell r="AF274">
            <v>0</v>
          </cell>
          <cell r="AG274">
            <v>0</v>
          </cell>
          <cell r="AH274">
            <v>121300</v>
          </cell>
          <cell r="AI274">
            <v>0</v>
          </cell>
          <cell r="AJ274">
            <v>0</v>
          </cell>
          <cell r="AK274">
            <v>0</v>
          </cell>
          <cell r="AL274">
            <v>3380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566192</v>
          </cell>
          <cell r="AV274">
            <v>53107.05677777344</v>
          </cell>
          <cell r="AW274">
            <v>124680</v>
          </cell>
          <cell r="AX274">
            <v>68145.073427730051</v>
          </cell>
          <cell r="AY274">
            <v>743979.05677777342</v>
          </cell>
          <cell r="AZ274">
            <v>740599.05677777342</v>
          </cell>
          <cell r="BA274">
            <v>4265</v>
          </cell>
          <cell r="BB274">
            <v>750640</v>
          </cell>
          <cell r="BC274">
            <v>10040.943222226575</v>
          </cell>
          <cell r="BD274">
            <v>0</v>
          </cell>
          <cell r="BE274">
            <v>754020</v>
          </cell>
          <cell r="BF274">
            <v>754020</v>
          </cell>
          <cell r="BG274">
            <v>0</v>
          </cell>
          <cell r="BH274">
            <v>754020</v>
          </cell>
          <cell r="BI274">
            <v>629340</v>
          </cell>
          <cell r="BJ274">
            <v>629340</v>
          </cell>
          <cell r="BK274">
            <v>3575.7954545454545</v>
          </cell>
          <cell r="BL274">
            <v>3462.248520710059</v>
          </cell>
          <cell r="BM274">
            <v>3.2795720225221911E-2</v>
          </cell>
          <cell r="BN274">
            <v>0</v>
          </cell>
          <cell r="BO274">
            <v>0</v>
          </cell>
          <cell r="BP274">
            <v>754020</v>
          </cell>
          <cell r="BQ274">
            <v>4265</v>
          </cell>
          <cell r="BR274" t="str">
            <v>Y</v>
          </cell>
          <cell r="BS274">
            <v>4284.204545454545</v>
          </cell>
          <cell r="BT274">
            <v>2.0048701298701177E-2</v>
          </cell>
          <cell r="BU274">
            <v>0</v>
          </cell>
          <cell r="BV274">
            <v>754020</v>
          </cell>
          <cell r="BW274">
            <v>0</v>
          </cell>
          <cell r="BX274">
            <v>754020</v>
          </cell>
          <cell r="BY274">
            <v>3380</v>
          </cell>
          <cell r="BZ274">
            <v>750640</v>
          </cell>
        </row>
        <row r="275">
          <cell r="C275">
            <v>9255203</v>
          </cell>
          <cell r="D275" t="str">
            <v>William Alvey School</v>
          </cell>
          <cell r="E275">
            <v>646</v>
          </cell>
          <cell r="F275">
            <v>646</v>
          </cell>
          <cell r="G275">
            <v>0</v>
          </cell>
          <cell r="H275">
            <v>2078182</v>
          </cell>
          <cell r="I275">
            <v>0</v>
          </cell>
          <cell r="J275">
            <v>0</v>
          </cell>
          <cell r="K275">
            <v>51700.000000000044</v>
          </cell>
          <cell r="L275">
            <v>0</v>
          </cell>
          <cell r="M275">
            <v>68439.999999999898</v>
          </cell>
          <cell r="N275">
            <v>0</v>
          </cell>
          <cell r="O275">
            <v>19830.697674418574</v>
          </cell>
          <cell r="P275">
            <v>1081.6744186046515</v>
          </cell>
          <cell r="Q275">
            <v>26080.372093023245</v>
          </cell>
          <cell r="R275">
            <v>26721.364341085256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13035.357142857138</v>
          </cell>
          <cell r="AB275">
            <v>0</v>
          </cell>
          <cell r="AC275">
            <v>0</v>
          </cell>
          <cell r="AD275">
            <v>179830.83941605841</v>
          </cell>
          <cell r="AE275">
            <v>0</v>
          </cell>
          <cell r="AF275">
            <v>0</v>
          </cell>
          <cell r="AG275">
            <v>0</v>
          </cell>
          <cell r="AH275">
            <v>121300</v>
          </cell>
          <cell r="AI275">
            <v>0</v>
          </cell>
          <cell r="AJ275">
            <v>0</v>
          </cell>
          <cell r="AK275">
            <v>0</v>
          </cell>
          <cell r="AL275">
            <v>12480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2078182</v>
          </cell>
          <cell r="AV275">
            <v>386720.30508604716</v>
          </cell>
          <cell r="AW275">
            <v>133780</v>
          </cell>
          <cell r="AX275">
            <v>305114.33272998472</v>
          </cell>
          <cell r="AY275">
            <v>2598682.3050860474</v>
          </cell>
          <cell r="AZ275">
            <v>2586202.3050860474</v>
          </cell>
          <cell r="BA275">
            <v>4265</v>
          </cell>
          <cell r="BB275">
            <v>2755190</v>
          </cell>
          <cell r="BC275">
            <v>168987.69491395261</v>
          </cell>
          <cell r="BD275">
            <v>0</v>
          </cell>
          <cell r="BE275">
            <v>2767670</v>
          </cell>
          <cell r="BF275">
            <v>2767670</v>
          </cell>
          <cell r="BG275">
            <v>0</v>
          </cell>
          <cell r="BH275">
            <v>2767670</v>
          </cell>
          <cell r="BI275">
            <v>2633890</v>
          </cell>
          <cell r="BJ275">
            <v>2633890</v>
          </cell>
          <cell r="BK275">
            <v>4077.2291021671826</v>
          </cell>
          <cell r="BL275">
            <v>3990.7644305772233</v>
          </cell>
          <cell r="BM275">
            <v>2.1666192804432997E-2</v>
          </cell>
          <cell r="BN275">
            <v>0</v>
          </cell>
          <cell r="BO275">
            <v>0</v>
          </cell>
          <cell r="BP275">
            <v>2767670</v>
          </cell>
          <cell r="BQ275">
            <v>4265</v>
          </cell>
          <cell r="BR275" t="str">
            <v>Y</v>
          </cell>
          <cell r="BS275">
            <v>4284.3188854489163</v>
          </cell>
          <cell r="BT275">
            <v>2.0204767548370084E-2</v>
          </cell>
          <cell r="BU275">
            <v>0</v>
          </cell>
          <cell r="BV275">
            <v>2767670</v>
          </cell>
          <cell r="BW275">
            <v>0</v>
          </cell>
          <cell r="BX275">
            <v>2767670</v>
          </cell>
          <cell r="BY275">
            <v>12480</v>
          </cell>
          <cell r="BZ275">
            <v>2755190</v>
          </cell>
        </row>
        <row r="276">
          <cell r="C276">
            <v>9255205</v>
          </cell>
          <cell r="D276" t="str">
            <v>Malcolm Sargent Primary School</v>
          </cell>
          <cell r="E276">
            <v>644</v>
          </cell>
          <cell r="F276">
            <v>644</v>
          </cell>
          <cell r="G276">
            <v>0</v>
          </cell>
          <cell r="H276">
            <v>2071748</v>
          </cell>
          <cell r="I276">
            <v>0</v>
          </cell>
          <cell r="J276">
            <v>0</v>
          </cell>
          <cell r="K276">
            <v>33840.000000000044</v>
          </cell>
          <cell r="L276">
            <v>0</v>
          </cell>
          <cell r="M276">
            <v>46019.999999999905</v>
          </cell>
          <cell r="N276">
            <v>0</v>
          </cell>
          <cell r="O276">
            <v>6599.9999999999973</v>
          </cell>
          <cell r="P276">
            <v>7289.9999999999973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7867.2432432432352</v>
          </cell>
          <cell r="AB276">
            <v>0</v>
          </cell>
          <cell r="AC276">
            <v>0</v>
          </cell>
          <cell r="AD276">
            <v>185497.25490196078</v>
          </cell>
          <cell r="AE276">
            <v>0</v>
          </cell>
          <cell r="AF276">
            <v>0</v>
          </cell>
          <cell r="AG276">
            <v>0</v>
          </cell>
          <cell r="AH276">
            <v>121300</v>
          </cell>
          <cell r="AI276">
            <v>0</v>
          </cell>
          <cell r="AJ276">
            <v>0</v>
          </cell>
          <cell r="AK276">
            <v>0</v>
          </cell>
          <cell r="AL276">
            <v>10929.19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2071748</v>
          </cell>
          <cell r="AV276">
            <v>287114.49814520398</v>
          </cell>
          <cell r="AW276">
            <v>132229.19</v>
          </cell>
          <cell r="AX276">
            <v>266189.40488941176</v>
          </cell>
          <cell r="AY276">
            <v>2491091.688145204</v>
          </cell>
          <cell r="AZ276">
            <v>2480162.498145204</v>
          </cell>
          <cell r="BA276">
            <v>4265</v>
          </cell>
          <cell r="BB276">
            <v>2746660</v>
          </cell>
          <cell r="BC276">
            <v>266497.50185479596</v>
          </cell>
          <cell r="BD276">
            <v>0</v>
          </cell>
          <cell r="BE276">
            <v>2757589.19</v>
          </cell>
          <cell r="BF276">
            <v>2757589.19</v>
          </cell>
          <cell r="BG276">
            <v>0</v>
          </cell>
          <cell r="BH276">
            <v>2757589.19</v>
          </cell>
          <cell r="BI276">
            <v>2625360</v>
          </cell>
          <cell r="BJ276">
            <v>2625360</v>
          </cell>
          <cell r="BK276">
            <v>4076.6459627329191</v>
          </cell>
          <cell r="BL276">
            <v>3990.7644305772233</v>
          </cell>
          <cell r="BM276">
            <v>2.1520070565346282E-2</v>
          </cell>
          <cell r="BN276">
            <v>0</v>
          </cell>
          <cell r="BO276">
            <v>0</v>
          </cell>
          <cell r="BP276">
            <v>2757589.19</v>
          </cell>
          <cell r="BQ276">
            <v>4265</v>
          </cell>
          <cell r="BR276" t="str">
            <v>Y</v>
          </cell>
          <cell r="BS276">
            <v>4281.9707919254661</v>
          </cell>
          <cell r="BT276">
            <v>2.0233394669489257E-2</v>
          </cell>
          <cell r="BU276">
            <v>0</v>
          </cell>
          <cell r="BV276">
            <v>2757589.19</v>
          </cell>
          <cell r="BW276">
            <v>0</v>
          </cell>
          <cell r="BX276">
            <v>2757589.19</v>
          </cell>
          <cell r="BY276">
            <v>10929.19</v>
          </cell>
          <cell r="BZ276">
            <v>2746660</v>
          </cell>
        </row>
        <row r="277">
          <cell r="C277">
            <v>9255206</v>
          </cell>
          <cell r="D277" t="str">
            <v>Lacey Gardens Junior Academy</v>
          </cell>
          <cell r="E277">
            <v>333</v>
          </cell>
          <cell r="F277">
            <v>333</v>
          </cell>
          <cell r="G277">
            <v>0</v>
          </cell>
          <cell r="H277">
            <v>1071261</v>
          </cell>
          <cell r="I277">
            <v>0</v>
          </cell>
          <cell r="J277">
            <v>0</v>
          </cell>
          <cell r="K277">
            <v>76140.000000000087</v>
          </cell>
          <cell r="L277">
            <v>0</v>
          </cell>
          <cell r="M277">
            <v>102660.00000000009</v>
          </cell>
          <cell r="N277">
            <v>0</v>
          </cell>
          <cell r="O277">
            <v>5993.9999999999982</v>
          </cell>
          <cell r="P277">
            <v>24793.363636363654</v>
          </cell>
          <cell r="Q277">
            <v>423.81818181818181</v>
          </cell>
          <cell r="R277">
            <v>45489.818181818191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1695.0000000000002</v>
          </cell>
          <cell r="AB277">
            <v>0</v>
          </cell>
          <cell r="AC277">
            <v>0</v>
          </cell>
          <cell r="AD277">
            <v>150672.1369294606</v>
          </cell>
          <cell r="AE277">
            <v>0</v>
          </cell>
          <cell r="AF277">
            <v>0</v>
          </cell>
          <cell r="AG277">
            <v>0</v>
          </cell>
          <cell r="AH277">
            <v>121300</v>
          </cell>
          <cell r="AI277">
            <v>0</v>
          </cell>
          <cell r="AJ277">
            <v>0</v>
          </cell>
          <cell r="AK277">
            <v>0</v>
          </cell>
          <cell r="AL277">
            <v>5200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1071261</v>
          </cell>
          <cell r="AV277">
            <v>407868.1369294608</v>
          </cell>
          <cell r="AW277">
            <v>126500</v>
          </cell>
          <cell r="AX277">
            <v>244487.91981419094</v>
          </cell>
          <cell r="AY277">
            <v>1605629.1369294608</v>
          </cell>
          <cell r="AZ277">
            <v>1600429.1369294608</v>
          </cell>
          <cell r="BA277">
            <v>4265</v>
          </cell>
          <cell r="BB277">
            <v>1420245</v>
          </cell>
          <cell r="BC277">
            <v>0</v>
          </cell>
          <cell r="BD277">
            <v>0</v>
          </cell>
          <cell r="BE277">
            <v>1605629.1369294608</v>
          </cell>
          <cell r="BF277">
            <v>1605629.1369294606</v>
          </cell>
          <cell r="BG277">
            <v>0</v>
          </cell>
          <cell r="BH277">
            <v>1425445</v>
          </cell>
          <cell r="BI277">
            <v>1298945</v>
          </cell>
          <cell r="BJ277">
            <v>1479129.1369294608</v>
          </cell>
          <cell r="BK277">
            <v>4441.8292400284108</v>
          </cell>
          <cell r="BL277">
            <v>4310.4653380165291</v>
          </cell>
          <cell r="BM277">
            <v>3.0475573217885823E-2</v>
          </cell>
          <cell r="BN277">
            <v>0</v>
          </cell>
          <cell r="BO277">
            <v>0</v>
          </cell>
          <cell r="BP277">
            <v>1605629.1369294608</v>
          </cell>
          <cell r="BQ277">
            <v>4806.0935042926749</v>
          </cell>
          <cell r="BR277" t="str">
            <v>Y</v>
          </cell>
          <cell r="BS277">
            <v>4821.7091199082906</v>
          </cell>
          <cell r="BT277">
            <v>3.4934679893870113E-2</v>
          </cell>
          <cell r="BU277">
            <v>0</v>
          </cell>
          <cell r="BV277">
            <v>1605629.1369294608</v>
          </cell>
          <cell r="BW277">
            <v>0</v>
          </cell>
          <cell r="BX277">
            <v>1605629.1369294608</v>
          </cell>
          <cell r="BY277">
            <v>5200</v>
          </cell>
          <cell r="BZ277">
            <v>1600429.1369294608</v>
          </cell>
        </row>
        <row r="278">
          <cell r="C278">
            <v>9255208</v>
          </cell>
          <cell r="D278" t="str">
            <v>St Andrew's CofE Primary School</v>
          </cell>
          <cell r="E278">
            <v>266</v>
          </cell>
          <cell r="F278">
            <v>266</v>
          </cell>
          <cell r="G278">
            <v>0</v>
          </cell>
          <cell r="H278">
            <v>855722</v>
          </cell>
          <cell r="I278">
            <v>0</v>
          </cell>
          <cell r="J278">
            <v>0</v>
          </cell>
          <cell r="K278">
            <v>22560.000000000018</v>
          </cell>
          <cell r="L278">
            <v>0</v>
          </cell>
          <cell r="M278">
            <v>33040.000000000051</v>
          </cell>
          <cell r="N278">
            <v>0</v>
          </cell>
          <cell r="O278">
            <v>16280.000000000027</v>
          </cell>
          <cell r="P278">
            <v>1349.9999999999995</v>
          </cell>
          <cell r="Q278">
            <v>1679.9999999999993</v>
          </cell>
          <cell r="R278">
            <v>1839.9999999999991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70570.956521739135</v>
          </cell>
          <cell r="AE278">
            <v>0</v>
          </cell>
          <cell r="AF278">
            <v>2811.9999999999927</v>
          </cell>
          <cell r="AG278">
            <v>0</v>
          </cell>
          <cell r="AH278">
            <v>121300</v>
          </cell>
          <cell r="AI278">
            <v>0</v>
          </cell>
          <cell r="AJ278">
            <v>0</v>
          </cell>
          <cell r="AK278">
            <v>0</v>
          </cell>
          <cell r="AL278">
            <v>5460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855722</v>
          </cell>
          <cell r="AV278">
            <v>150132.95652173925</v>
          </cell>
          <cell r="AW278">
            <v>126760</v>
          </cell>
          <cell r="AX278">
            <v>124824.73410086958</v>
          </cell>
          <cell r="AY278">
            <v>1132614.9565217393</v>
          </cell>
          <cell r="AZ278">
            <v>1127154.9565217393</v>
          </cell>
          <cell r="BA278">
            <v>4265</v>
          </cell>
          <cell r="BB278">
            <v>1134490</v>
          </cell>
          <cell r="BC278">
            <v>7335.0434782607481</v>
          </cell>
          <cell r="BD278">
            <v>0</v>
          </cell>
          <cell r="BE278">
            <v>1139950</v>
          </cell>
          <cell r="BF278">
            <v>1139950</v>
          </cell>
          <cell r="BG278">
            <v>0</v>
          </cell>
          <cell r="BH278">
            <v>1139950</v>
          </cell>
          <cell r="BI278">
            <v>1013190</v>
          </cell>
          <cell r="BJ278">
            <v>1013190</v>
          </cell>
          <cell r="BK278">
            <v>3808.9849624060153</v>
          </cell>
          <cell r="BL278">
            <v>3743.6690647482014</v>
          </cell>
          <cell r="BM278">
            <v>1.7447027642708307E-2</v>
          </cell>
          <cell r="BN278">
            <v>0</v>
          </cell>
          <cell r="BO278">
            <v>0</v>
          </cell>
          <cell r="BP278">
            <v>1139950</v>
          </cell>
          <cell r="BQ278">
            <v>4265</v>
          </cell>
          <cell r="BR278" t="str">
            <v>Y</v>
          </cell>
          <cell r="BS278">
            <v>4285.5263157894733</v>
          </cell>
          <cell r="BT278">
            <v>2.0450805815394935E-2</v>
          </cell>
          <cell r="BU278">
            <v>0</v>
          </cell>
          <cell r="BV278">
            <v>1139950</v>
          </cell>
          <cell r="BW278">
            <v>0</v>
          </cell>
          <cell r="BX278">
            <v>1139950</v>
          </cell>
          <cell r="BY278">
            <v>5460</v>
          </cell>
          <cell r="BZ278">
            <v>1134490</v>
          </cell>
        </row>
        <row r="279">
          <cell r="C279">
            <v>9255209</v>
          </cell>
          <cell r="D279" t="str">
            <v>Huttoft Primary &amp; Nursery School</v>
          </cell>
          <cell r="E279">
            <v>151</v>
          </cell>
          <cell r="F279">
            <v>151</v>
          </cell>
          <cell r="G279">
            <v>0</v>
          </cell>
          <cell r="H279">
            <v>485767</v>
          </cell>
          <cell r="I279">
            <v>0</v>
          </cell>
          <cell r="J279">
            <v>0</v>
          </cell>
          <cell r="K279">
            <v>15040.000000000036</v>
          </cell>
          <cell r="L279">
            <v>0</v>
          </cell>
          <cell r="M279">
            <v>23600.000000000033</v>
          </cell>
          <cell r="N279">
            <v>0</v>
          </cell>
          <cell r="O279">
            <v>4840.0000000000136</v>
          </cell>
          <cell r="P279">
            <v>3510.0000000000009</v>
          </cell>
          <cell r="Q279">
            <v>9240.0000000000255</v>
          </cell>
          <cell r="R279">
            <v>12420.000000000031</v>
          </cell>
          <cell r="S279">
            <v>14700.00000000002</v>
          </cell>
          <cell r="T279">
            <v>7680.0000000000009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58316.582278481008</v>
          </cell>
          <cell r="AE279">
            <v>0</v>
          </cell>
          <cell r="AF279">
            <v>0</v>
          </cell>
          <cell r="AG279">
            <v>0</v>
          </cell>
          <cell r="AH279">
            <v>121300</v>
          </cell>
          <cell r="AI279">
            <v>0</v>
          </cell>
          <cell r="AJ279">
            <v>0</v>
          </cell>
          <cell r="AK279">
            <v>0</v>
          </cell>
          <cell r="AL279">
            <v>3709.47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485767</v>
          </cell>
          <cell r="AV279">
            <v>149346.58227848116</v>
          </cell>
          <cell r="AW279">
            <v>125009.47</v>
          </cell>
          <cell r="AX279">
            <v>114139.25297164563</v>
          </cell>
          <cell r="AY279">
            <v>760123.05227848119</v>
          </cell>
          <cell r="AZ279">
            <v>756413.58227848122</v>
          </cell>
          <cell r="BA279">
            <v>4265</v>
          </cell>
          <cell r="BB279">
            <v>644015</v>
          </cell>
          <cell r="BC279">
            <v>0</v>
          </cell>
          <cell r="BD279">
            <v>0</v>
          </cell>
          <cell r="BE279">
            <v>760123.05227848119</v>
          </cell>
          <cell r="BF279">
            <v>760123.05227848107</v>
          </cell>
          <cell r="BG279">
            <v>0</v>
          </cell>
          <cell r="BH279">
            <v>647724.47</v>
          </cell>
          <cell r="BI279">
            <v>522715</v>
          </cell>
          <cell r="BJ279">
            <v>635113.58227848122</v>
          </cell>
          <cell r="BK279">
            <v>4206.0502137647763</v>
          </cell>
          <cell r="BL279">
            <v>4007.4232730538924</v>
          </cell>
          <cell r="BM279">
            <v>4.9564752005724237E-2</v>
          </cell>
          <cell r="BN279">
            <v>0</v>
          </cell>
          <cell r="BO279">
            <v>0</v>
          </cell>
          <cell r="BP279">
            <v>760123.05227848119</v>
          </cell>
          <cell r="BQ279">
            <v>5009.3614720429223</v>
          </cell>
          <cell r="BR279" t="str">
            <v>Y</v>
          </cell>
          <cell r="BS279">
            <v>5033.9274985329885</v>
          </cell>
          <cell r="BT279">
            <v>5.8441026054983247E-2</v>
          </cell>
          <cell r="BU279">
            <v>0</v>
          </cell>
          <cell r="BV279">
            <v>760123.05227848119</v>
          </cell>
          <cell r="BW279">
            <v>0</v>
          </cell>
          <cell r="BX279">
            <v>760123.05227848119</v>
          </cell>
          <cell r="BY279">
            <v>3709.47</v>
          </cell>
          <cell r="BZ279">
            <v>756413.58227848122</v>
          </cell>
        </row>
        <row r="280">
          <cell r="C280">
            <v>9255211</v>
          </cell>
          <cell r="D280" t="str">
            <v>Spalding Primary Academy</v>
          </cell>
          <cell r="E280">
            <v>416</v>
          </cell>
          <cell r="F280">
            <v>416</v>
          </cell>
          <cell r="G280">
            <v>0</v>
          </cell>
          <cell r="H280">
            <v>1338272</v>
          </cell>
          <cell r="I280">
            <v>0</v>
          </cell>
          <cell r="J280">
            <v>0</v>
          </cell>
          <cell r="K280">
            <v>34309.999999999956</v>
          </cell>
          <cell r="L280">
            <v>0</v>
          </cell>
          <cell r="M280">
            <v>47199.999999999927</v>
          </cell>
          <cell r="N280">
            <v>0</v>
          </cell>
          <cell r="O280">
            <v>6380.0000000000036</v>
          </cell>
          <cell r="P280">
            <v>2159.9999999999968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45555.505617977491</v>
          </cell>
          <cell r="AB280">
            <v>0</v>
          </cell>
          <cell r="AC280">
            <v>0</v>
          </cell>
          <cell r="AD280">
            <v>194133.33333333328</v>
          </cell>
          <cell r="AE280">
            <v>0</v>
          </cell>
          <cell r="AF280">
            <v>0</v>
          </cell>
          <cell r="AG280">
            <v>0</v>
          </cell>
          <cell r="AH280">
            <v>121300</v>
          </cell>
          <cell r="AI280">
            <v>0</v>
          </cell>
          <cell r="AJ280">
            <v>0</v>
          </cell>
          <cell r="AK280">
            <v>0</v>
          </cell>
          <cell r="AL280">
            <v>5427.2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1338272</v>
          </cell>
          <cell r="AV280">
            <v>329738.83895131067</v>
          </cell>
          <cell r="AW280">
            <v>126727.2</v>
          </cell>
          <cell r="AX280">
            <v>232342.25703999994</v>
          </cell>
          <cell r="AY280">
            <v>1794738.0389513106</v>
          </cell>
          <cell r="AZ280">
            <v>1789310.8389513106</v>
          </cell>
          <cell r="BA280">
            <v>4265</v>
          </cell>
          <cell r="BB280">
            <v>1774240</v>
          </cell>
          <cell r="BC280">
            <v>0</v>
          </cell>
          <cell r="BD280">
            <v>0</v>
          </cell>
          <cell r="BE280">
            <v>1794738.0389513106</v>
          </cell>
          <cell r="BF280">
            <v>1794738.0389513108</v>
          </cell>
          <cell r="BG280">
            <v>0</v>
          </cell>
          <cell r="BH280">
            <v>1779667.2</v>
          </cell>
          <cell r="BI280">
            <v>1652940</v>
          </cell>
          <cell r="BJ280">
            <v>1668010.8389513106</v>
          </cell>
          <cell r="BK280">
            <v>4009.6414397868043</v>
          </cell>
          <cell r="BL280">
            <v>3882.6960784313724</v>
          </cell>
          <cell r="BM280">
            <v>3.2695157898302067E-2</v>
          </cell>
          <cell r="BN280">
            <v>0</v>
          </cell>
          <cell r="BO280">
            <v>0</v>
          </cell>
          <cell r="BP280">
            <v>1794738.0389513106</v>
          </cell>
          <cell r="BQ280">
            <v>4301.2279782483429</v>
          </cell>
          <cell r="BR280" t="str">
            <v>Y</v>
          </cell>
          <cell r="BS280">
            <v>4314.274132094497</v>
          </cell>
          <cell r="BT280">
            <v>2.8848905335583597E-2</v>
          </cell>
          <cell r="BU280">
            <v>0</v>
          </cell>
          <cell r="BV280">
            <v>1794738.0389513106</v>
          </cell>
          <cell r="BW280">
            <v>0</v>
          </cell>
          <cell r="BX280">
            <v>1794738.0389513106</v>
          </cell>
          <cell r="BY280">
            <v>5427.2</v>
          </cell>
          <cell r="BZ280">
            <v>1789310.8389513106</v>
          </cell>
        </row>
        <row r="281">
          <cell r="C281">
            <v>9255212</v>
          </cell>
          <cell r="D281" t="str">
            <v>Washingborough Academy</v>
          </cell>
          <cell r="E281">
            <v>245</v>
          </cell>
          <cell r="F281">
            <v>245</v>
          </cell>
          <cell r="G281">
            <v>0</v>
          </cell>
          <cell r="H281">
            <v>788165</v>
          </cell>
          <cell r="I281">
            <v>0</v>
          </cell>
          <cell r="J281">
            <v>0</v>
          </cell>
          <cell r="K281">
            <v>15980.00000000004</v>
          </cell>
          <cell r="L281">
            <v>0</v>
          </cell>
          <cell r="M281">
            <v>20650.000000000022</v>
          </cell>
          <cell r="N281">
            <v>0</v>
          </cell>
          <cell r="O281">
            <v>0</v>
          </cell>
          <cell r="P281">
            <v>0</v>
          </cell>
          <cell r="Q281">
            <v>419.99999999999949</v>
          </cell>
          <cell r="R281">
            <v>920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2528.3105022831046</v>
          </cell>
          <cell r="AB281">
            <v>0</v>
          </cell>
          <cell r="AC281">
            <v>0</v>
          </cell>
          <cell r="AD281">
            <v>64292.180094786738</v>
          </cell>
          <cell r="AE281">
            <v>0</v>
          </cell>
          <cell r="AF281">
            <v>10452.500000000036</v>
          </cell>
          <cell r="AG281">
            <v>0</v>
          </cell>
          <cell r="AH281">
            <v>121300</v>
          </cell>
          <cell r="AI281">
            <v>0</v>
          </cell>
          <cell r="AJ281">
            <v>0</v>
          </cell>
          <cell r="AK281">
            <v>0</v>
          </cell>
          <cell r="AL281">
            <v>5774.63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788165</v>
          </cell>
          <cell r="AV281">
            <v>115242.99059706993</v>
          </cell>
          <cell r="AW281">
            <v>127074.63</v>
          </cell>
          <cell r="AX281">
            <v>102054.66011279621</v>
          </cell>
          <cell r="AY281">
            <v>1030482.62059707</v>
          </cell>
          <cell r="AZ281">
            <v>1024707.99059707</v>
          </cell>
          <cell r="BA281">
            <v>4265</v>
          </cell>
          <cell r="BB281">
            <v>1044925</v>
          </cell>
          <cell r="BC281">
            <v>20217.009402930038</v>
          </cell>
          <cell r="BD281">
            <v>0</v>
          </cell>
          <cell r="BE281">
            <v>1050699.6299999999</v>
          </cell>
          <cell r="BF281">
            <v>1050699.6299999999</v>
          </cell>
          <cell r="BG281">
            <v>0</v>
          </cell>
          <cell r="BH281">
            <v>1050699.6299999999</v>
          </cell>
          <cell r="BI281">
            <v>923624.99999999988</v>
          </cell>
          <cell r="BJ281">
            <v>923624.99999999988</v>
          </cell>
          <cell r="BK281">
            <v>3769.8979591836728</v>
          </cell>
          <cell r="BL281">
            <v>3718.7832699619771</v>
          </cell>
          <cell r="BM281">
            <v>1.3745003543112724E-2</v>
          </cell>
          <cell r="BN281">
            <v>0</v>
          </cell>
          <cell r="BO281">
            <v>0</v>
          </cell>
          <cell r="BP281">
            <v>1050699.6299999999</v>
          </cell>
          <cell r="BQ281">
            <v>4264.9999999999991</v>
          </cell>
          <cell r="BR281" t="str">
            <v>Y</v>
          </cell>
          <cell r="BS281">
            <v>4288.5699183673469</v>
          </cell>
          <cell r="BT281">
            <v>2.0612575304167713E-2</v>
          </cell>
          <cell r="BU281">
            <v>0</v>
          </cell>
          <cell r="BV281">
            <v>1050699.6299999999</v>
          </cell>
          <cell r="BW281">
            <v>0</v>
          </cell>
          <cell r="BX281">
            <v>1050699.6299999999</v>
          </cell>
          <cell r="BY281">
            <v>5774.63</v>
          </cell>
          <cell r="BZ281">
            <v>1044924.9999999999</v>
          </cell>
        </row>
        <row r="282">
          <cell r="C282">
            <v>9255214</v>
          </cell>
          <cell r="D282" t="str">
            <v>Wyberton Primary Academy</v>
          </cell>
          <cell r="E282">
            <v>210</v>
          </cell>
          <cell r="F282">
            <v>210</v>
          </cell>
          <cell r="G282">
            <v>0</v>
          </cell>
          <cell r="H282">
            <v>675570</v>
          </cell>
          <cell r="I282">
            <v>0</v>
          </cell>
          <cell r="J282">
            <v>0</v>
          </cell>
          <cell r="K282">
            <v>18799.999999999953</v>
          </cell>
          <cell r="L282">
            <v>0</v>
          </cell>
          <cell r="M282">
            <v>25370.000000000029</v>
          </cell>
          <cell r="N282">
            <v>0</v>
          </cell>
          <cell r="O282">
            <v>3740.0000000000023</v>
          </cell>
          <cell r="P282">
            <v>2430.0000000000023</v>
          </cell>
          <cell r="Q282">
            <v>43679.999999999978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9887.4999999999964</v>
          </cell>
          <cell r="AB282">
            <v>0</v>
          </cell>
          <cell r="AC282">
            <v>0</v>
          </cell>
          <cell r="AD282">
            <v>27685</v>
          </cell>
          <cell r="AE282">
            <v>0</v>
          </cell>
          <cell r="AF282">
            <v>0</v>
          </cell>
          <cell r="AG282">
            <v>0</v>
          </cell>
          <cell r="AH282">
            <v>121300</v>
          </cell>
          <cell r="AI282">
            <v>0</v>
          </cell>
          <cell r="AJ282">
            <v>0</v>
          </cell>
          <cell r="AK282">
            <v>0</v>
          </cell>
          <cell r="AL282">
            <v>3458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675570</v>
          </cell>
          <cell r="AV282">
            <v>131592.49999999997</v>
          </cell>
          <cell r="AW282">
            <v>124758</v>
          </cell>
          <cell r="AX282">
            <v>101377.28989999999</v>
          </cell>
          <cell r="AY282">
            <v>931920.5</v>
          </cell>
          <cell r="AZ282">
            <v>928462.5</v>
          </cell>
          <cell r="BA282">
            <v>4265</v>
          </cell>
          <cell r="BB282">
            <v>895650</v>
          </cell>
          <cell r="BC282">
            <v>0</v>
          </cell>
          <cell r="BD282">
            <v>0</v>
          </cell>
          <cell r="BE282">
            <v>931920.5</v>
          </cell>
          <cell r="BF282">
            <v>931920.5</v>
          </cell>
          <cell r="BG282">
            <v>0</v>
          </cell>
          <cell r="BH282">
            <v>899108</v>
          </cell>
          <cell r="BI282">
            <v>774350</v>
          </cell>
          <cell r="BJ282">
            <v>807162.5</v>
          </cell>
          <cell r="BK282">
            <v>3843.6309523809523</v>
          </cell>
          <cell r="BL282">
            <v>3761.3501376190479</v>
          </cell>
          <cell r="BM282">
            <v>2.1875340436662592E-2</v>
          </cell>
          <cell r="BN282">
            <v>0</v>
          </cell>
          <cell r="BO282">
            <v>0</v>
          </cell>
          <cell r="BP282">
            <v>931920.5</v>
          </cell>
          <cell r="BQ282">
            <v>4421.25</v>
          </cell>
          <cell r="BR282" t="str">
            <v>Y</v>
          </cell>
          <cell r="BS282">
            <v>4437.7166666666662</v>
          </cell>
          <cell r="BT282">
            <v>1.8891522584569831E-2</v>
          </cell>
          <cell r="BU282">
            <v>0</v>
          </cell>
          <cell r="BV282">
            <v>931920.5</v>
          </cell>
          <cell r="BW282">
            <v>0</v>
          </cell>
          <cell r="BX282">
            <v>931920.5</v>
          </cell>
          <cell r="BY282">
            <v>3458</v>
          </cell>
          <cell r="BZ282">
            <v>928462.5</v>
          </cell>
        </row>
        <row r="283">
          <cell r="C283">
            <v>9255221</v>
          </cell>
          <cell r="D283" t="str">
            <v>Tower Road Academy</v>
          </cell>
          <cell r="E283">
            <v>591</v>
          </cell>
          <cell r="F283">
            <v>591</v>
          </cell>
          <cell r="G283">
            <v>0</v>
          </cell>
          <cell r="H283">
            <v>1901247</v>
          </cell>
          <cell r="I283">
            <v>0</v>
          </cell>
          <cell r="J283">
            <v>0</v>
          </cell>
          <cell r="K283">
            <v>41360.000000000073</v>
          </cell>
          <cell r="L283">
            <v>0</v>
          </cell>
          <cell r="M283">
            <v>57819.999999999869</v>
          </cell>
          <cell r="N283">
            <v>0</v>
          </cell>
          <cell r="O283">
            <v>14079.999999999978</v>
          </cell>
          <cell r="P283">
            <v>24300.000000000018</v>
          </cell>
          <cell r="Q283">
            <v>1260.0000000000011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61317.724550898165</v>
          </cell>
          <cell r="AB283">
            <v>0</v>
          </cell>
          <cell r="AC283">
            <v>0</v>
          </cell>
          <cell r="AD283">
            <v>207509.54048140044</v>
          </cell>
          <cell r="AE283">
            <v>0</v>
          </cell>
          <cell r="AF283">
            <v>0</v>
          </cell>
          <cell r="AG283">
            <v>0</v>
          </cell>
          <cell r="AH283">
            <v>121300</v>
          </cell>
          <cell r="AI283">
            <v>0</v>
          </cell>
          <cell r="AJ283">
            <v>0</v>
          </cell>
          <cell r="AK283">
            <v>0</v>
          </cell>
          <cell r="AL283">
            <v>12896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1901247</v>
          </cell>
          <cell r="AV283">
            <v>407647.26503229851</v>
          </cell>
          <cell r="AW283">
            <v>134196</v>
          </cell>
          <cell r="AX283">
            <v>291751.81021724286</v>
          </cell>
          <cell r="AY283">
            <v>2443090.2650322984</v>
          </cell>
          <cell r="AZ283">
            <v>2430194.2650322984</v>
          </cell>
          <cell r="BA283">
            <v>4265</v>
          </cell>
          <cell r="BB283">
            <v>2520615</v>
          </cell>
          <cell r="BC283">
            <v>90420.734967701603</v>
          </cell>
          <cell r="BD283">
            <v>0</v>
          </cell>
          <cell r="BE283">
            <v>2533511</v>
          </cell>
          <cell r="BF283">
            <v>2533510.9999999995</v>
          </cell>
          <cell r="BG283">
            <v>0</v>
          </cell>
          <cell r="BH283">
            <v>2533511</v>
          </cell>
          <cell r="BI283">
            <v>2399315</v>
          </cell>
          <cell r="BJ283">
            <v>2399315</v>
          </cell>
          <cell r="BK283">
            <v>4059.7546531302878</v>
          </cell>
          <cell r="BL283">
            <v>3972.6495726495727</v>
          </cell>
          <cell r="BM283">
            <v>2.1926192806031974E-2</v>
          </cell>
          <cell r="BN283">
            <v>0</v>
          </cell>
          <cell r="BO283">
            <v>0</v>
          </cell>
          <cell r="BP283">
            <v>2533511</v>
          </cell>
          <cell r="BQ283">
            <v>4265</v>
          </cell>
          <cell r="BR283" t="str">
            <v>Y</v>
          </cell>
          <cell r="BS283">
            <v>4286.820642978003</v>
          </cell>
          <cell r="BT283">
            <v>2.0174988545311967E-2</v>
          </cell>
          <cell r="BU283">
            <v>0</v>
          </cell>
          <cell r="BV283">
            <v>2533511</v>
          </cell>
          <cell r="BW283">
            <v>0</v>
          </cell>
          <cell r="BX283">
            <v>2533511</v>
          </cell>
          <cell r="BY283">
            <v>12896</v>
          </cell>
          <cell r="BZ283">
            <v>2520615</v>
          </cell>
        </row>
        <row r="284">
          <cell r="C284">
            <v>9255223</v>
          </cell>
          <cell r="D284" t="str">
            <v>The Nettleham Infant and Nursery School</v>
          </cell>
          <cell r="E284">
            <v>159</v>
          </cell>
          <cell r="F284">
            <v>159</v>
          </cell>
          <cell r="G284">
            <v>0</v>
          </cell>
          <cell r="H284">
            <v>511503</v>
          </cell>
          <cell r="I284">
            <v>0</v>
          </cell>
          <cell r="J284">
            <v>0</v>
          </cell>
          <cell r="K284">
            <v>3289.9999999999995</v>
          </cell>
          <cell r="L284">
            <v>0</v>
          </cell>
          <cell r="M284">
            <v>4129.9999999999991</v>
          </cell>
          <cell r="N284">
            <v>0</v>
          </cell>
          <cell r="O284">
            <v>0</v>
          </cell>
          <cell r="P284">
            <v>810.00000000000057</v>
          </cell>
          <cell r="Q284">
            <v>3780.0000000000032</v>
          </cell>
          <cell r="R284">
            <v>460.00000000000011</v>
          </cell>
          <cell r="S284">
            <v>1470.0000000000011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3629.6969696969695</v>
          </cell>
          <cell r="AB284">
            <v>0</v>
          </cell>
          <cell r="AC284">
            <v>0</v>
          </cell>
          <cell r="AD284">
            <v>53600.611285266452</v>
          </cell>
          <cell r="AE284">
            <v>0</v>
          </cell>
          <cell r="AF284">
            <v>0</v>
          </cell>
          <cell r="AG284">
            <v>0</v>
          </cell>
          <cell r="AH284">
            <v>121300</v>
          </cell>
          <cell r="AI284">
            <v>0</v>
          </cell>
          <cell r="AJ284">
            <v>0</v>
          </cell>
          <cell r="AK284">
            <v>0</v>
          </cell>
          <cell r="AL284">
            <v>3536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511503</v>
          </cell>
          <cell r="AV284">
            <v>71170.308254963427</v>
          </cell>
          <cell r="AW284">
            <v>124836</v>
          </cell>
          <cell r="AX284">
            <v>79401.757732727259</v>
          </cell>
          <cell r="AY284">
            <v>707509.30825496349</v>
          </cell>
          <cell r="AZ284">
            <v>703973.30825496349</v>
          </cell>
          <cell r="BA284">
            <v>4265</v>
          </cell>
          <cell r="BB284">
            <v>678135</v>
          </cell>
          <cell r="BC284">
            <v>0</v>
          </cell>
          <cell r="BD284">
            <v>0</v>
          </cell>
          <cell r="BE284">
            <v>707509.30825496349</v>
          </cell>
          <cell r="BF284">
            <v>707509.30825496349</v>
          </cell>
          <cell r="BG284">
            <v>0</v>
          </cell>
          <cell r="BH284">
            <v>681671</v>
          </cell>
          <cell r="BI284">
            <v>556835</v>
          </cell>
          <cell r="BJ284">
            <v>582673.30825496349</v>
          </cell>
          <cell r="BK284">
            <v>3664.6120016035438</v>
          </cell>
          <cell r="BL284">
            <v>3546.1569559210529</v>
          </cell>
          <cell r="BM284">
            <v>3.3403779684569611E-2</v>
          </cell>
          <cell r="BN284">
            <v>0</v>
          </cell>
          <cell r="BO284">
            <v>0</v>
          </cell>
          <cell r="BP284">
            <v>707509.30825496349</v>
          </cell>
          <cell r="BQ284">
            <v>4427.50508336455</v>
          </cell>
          <cell r="BR284" t="str">
            <v>Y</v>
          </cell>
          <cell r="BS284">
            <v>4449.7440770752419</v>
          </cell>
          <cell r="BT284">
            <v>1.884342459523114E-2</v>
          </cell>
          <cell r="BU284">
            <v>0</v>
          </cell>
          <cell r="BV284">
            <v>707509.30825496349</v>
          </cell>
          <cell r="BW284">
            <v>0</v>
          </cell>
          <cell r="BX284">
            <v>707509.30825496349</v>
          </cell>
          <cell r="BY284">
            <v>3536</v>
          </cell>
          <cell r="BZ284">
            <v>703973.30825496349</v>
          </cell>
        </row>
        <row r="285">
          <cell r="C285">
            <v>9255224</v>
          </cell>
          <cell r="D285" t="str">
            <v>Westgate Academy</v>
          </cell>
          <cell r="E285">
            <v>426</v>
          </cell>
          <cell r="F285">
            <v>426</v>
          </cell>
          <cell r="G285">
            <v>0</v>
          </cell>
          <cell r="H285">
            <v>1370442</v>
          </cell>
          <cell r="I285">
            <v>0</v>
          </cell>
          <cell r="J285">
            <v>0</v>
          </cell>
          <cell r="K285">
            <v>68149.999999999985</v>
          </cell>
          <cell r="L285">
            <v>0</v>
          </cell>
          <cell r="M285">
            <v>95579.999999999985</v>
          </cell>
          <cell r="N285">
            <v>0</v>
          </cell>
          <cell r="O285">
            <v>220.51764705882368</v>
          </cell>
          <cell r="P285">
            <v>7577.7882352941215</v>
          </cell>
          <cell r="Q285">
            <v>27364.235294117607</v>
          </cell>
          <cell r="R285">
            <v>18904.376470588231</v>
          </cell>
          <cell r="S285">
            <v>29469.176470588172</v>
          </cell>
          <cell r="T285">
            <v>641.50588235294163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11299.999999999993</v>
          </cell>
          <cell r="AB285">
            <v>0</v>
          </cell>
          <cell r="AC285">
            <v>0</v>
          </cell>
          <cell r="AD285">
            <v>150974.67980295565</v>
          </cell>
          <cell r="AE285">
            <v>0</v>
          </cell>
          <cell r="AF285">
            <v>0</v>
          </cell>
          <cell r="AG285">
            <v>0</v>
          </cell>
          <cell r="AH285">
            <v>121300</v>
          </cell>
          <cell r="AI285">
            <v>0</v>
          </cell>
          <cell r="AJ285">
            <v>0</v>
          </cell>
          <cell r="AK285">
            <v>0</v>
          </cell>
          <cell r="AL285">
            <v>6575.6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1370442</v>
          </cell>
          <cell r="AV285">
            <v>410182.27980295551</v>
          </cell>
          <cell r="AW285">
            <v>127875.6</v>
          </cell>
          <cell r="AX285">
            <v>262075.64493714279</v>
          </cell>
          <cell r="AY285">
            <v>1908499.8798029555</v>
          </cell>
          <cell r="AZ285">
            <v>1901924.2798029555</v>
          </cell>
          <cell r="BA285">
            <v>4265</v>
          </cell>
          <cell r="BB285">
            <v>1816890</v>
          </cell>
          <cell r="BC285">
            <v>0</v>
          </cell>
          <cell r="BD285">
            <v>0</v>
          </cell>
          <cell r="BE285">
            <v>1908499.8798029555</v>
          </cell>
          <cell r="BF285">
            <v>1908499.8798029558</v>
          </cell>
          <cell r="BG285">
            <v>0</v>
          </cell>
          <cell r="BH285">
            <v>1823465.6</v>
          </cell>
          <cell r="BI285">
            <v>1695590</v>
          </cell>
          <cell r="BJ285">
            <v>1780624.2798029555</v>
          </cell>
          <cell r="BK285">
            <v>4179.8692014153885</v>
          </cell>
          <cell r="BL285">
            <v>3971.2295287383172</v>
          </cell>
          <cell r="BM285">
            <v>5.2537802503537824E-2</v>
          </cell>
          <cell r="BN285">
            <v>0</v>
          </cell>
          <cell r="BO285">
            <v>0</v>
          </cell>
          <cell r="BP285">
            <v>1908499.8798029555</v>
          </cell>
          <cell r="BQ285">
            <v>4464.6109854529468</v>
          </cell>
          <cell r="BR285" t="str">
            <v>Y</v>
          </cell>
          <cell r="BS285">
            <v>4480.0466662041208</v>
          </cell>
          <cell r="BT285">
            <v>4.9190201366311692E-2</v>
          </cell>
          <cell r="BU285">
            <v>0</v>
          </cell>
          <cell r="BV285">
            <v>1908499.8798029555</v>
          </cell>
          <cell r="BW285">
            <v>0</v>
          </cell>
          <cell r="BX285">
            <v>1908499.8798029555</v>
          </cell>
          <cell r="BY285">
            <v>6575.6</v>
          </cell>
          <cell r="BZ285">
            <v>1901924.2798029555</v>
          </cell>
        </row>
        <row r="286">
          <cell r="C286">
            <v>9255226</v>
          </cell>
          <cell r="D286" t="str">
            <v>Ruskington Chestnut Street Church of England Academy</v>
          </cell>
          <cell r="E286">
            <v>178</v>
          </cell>
          <cell r="F286">
            <v>178</v>
          </cell>
          <cell r="G286">
            <v>0</v>
          </cell>
          <cell r="H286">
            <v>572626</v>
          </cell>
          <cell r="I286">
            <v>0</v>
          </cell>
          <cell r="J286">
            <v>0</v>
          </cell>
          <cell r="K286">
            <v>18330.000000000029</v>
          </cell>
          <cell r="L286">
            <v>0</v>
          </cell>
          <cell r="M286">
            <v>27140.000000000022</v>
          </cell>
          <cell r="N286">
            <v>0</v>
          </cell>
          <cell r="O286">
            <v>14959.999999999987</v>
          </cell>
          <cell r="P286">
            <v>2430.0000000000005</v>
          </cell>
          <cell r="Q286">
            <v>1260.0000000000027</v>
          </cell>
          <cell r="R286">
            <v>460.00000000000023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1873.9751552795026</v>
          </cell>
          <cell r="AB286">
            <v>0</v>
          </cell>
          <cell r="AC286">
            <v>0</v>
          </cell>
          <cell r="AD286">
            <v>61425.988023952101</v>
          </cell>
          <cell r="AE286">
            <v>0</v>
          </cell>
          <cell r="AF286">
            <v>8621.0000000000418</v>
          </cell>
          <cell r="AG286">
            <v>0</v>
          </cell>
          <cell r="AH286">
            <v>121300</v>
          </cell>
          <cell r="AI286">
            <v>0</v>
          </cell>
          <cell r="AJ286">
            <v>0</v>
          </cell>
          <cell r="AK286">
            <v>0</v>
          </cell>
          <cell r="AL286">
            <v>5304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572626</v>
          </cell>
          <cell r="AV286">
            <v>136500.96317923168</v>
          </cell>
          <cell r="AW286">
            <v>126604</v>
          </cell>
          <cell r="AX286">
            <v>101374.20608047904</v>
          </cell>
          <cell r="AY286">
            <v>835730.96317923162</v>
          </cell>
          <cell r="AZ286">
            <v>830426.96317923162</v>
          </cell>
          <cell r="BA286">
            <v>4265</v>
          </cell>
          <cell r="BB286">
            <v>759170</v>
          </cell>
          <cell r="BC286">
            <v>0</v>
          </cell>
          <cell r="BD286">
            <v>0</v>
          </cell>
          <cell r="BE286">
            <v>835730.96317923162</v>
          </cell>
          <cell r="BF286">
            <v>835730.96317923162</v>
          </cell>
          <cell r="BG286">
            <v>0</v>
          </cell>
          <cell r="BH286">
            <v>764474</v>
          </cell>
          <cell r="BI286">
            <v>637870</v>
          </cell>
          <cell r="BJ286">
            <v>709126.96317923162</v>
          </cell>
          <cell r="BK286">
            <v>3983.8593437035483</v>
          </cell>
          <cell r="BL286">
            <v>3743.5546789772725</v>
          </cell>
          <cell r="BM286">
            <v>6.4191573339574232E-2</v>
          </cell>
          <cell r="BN286">
            <v>0</v>
          </cell>
          <cell r="BO286">
            <v>0</v>
          </cell>
          <cell r="BP286">
            <v>835730.96317923162</v>
          </cell>
          <cell r="BQ286">
            <v>4665.3200178608522</v>
          </cell>
          <cell r="BR286" t="str">
            <v>Y</v>
          </cell>
          <cell r="BS286">
            <v>4695.1177706698409</v>
          </cell>
          <cell r="BT286">
            <v>5.2033971671333612E-2</v>
          </cell>
          <cell r="BU286">
            <v>0</v>
          </cell>
          <cell r="BV286">
            <v>835730.96317923162</v>
          </cell>
          <cell r="BW286">
            <v>0</v>
          </cell>
          <cell r="BX286">
            <v>835730.96317923162</v>
          </cell>
          <cell r="BY286">
            <v>5304</v>
          </cell>
          <cell r="BZ286">
            <v>830426.96317923162</v>
          </cell>
        </row>
        <row r="287">
          <cell r="C287">
            <v>9255227</v>
          </cell>
          <cell r="D287" t="str">
            <v>Mount Street Academy</v>
          </cell>
          <cell r="E287">
            <v>250</v>
          </cell>
          <cell r="F287">
            <v>250</v>
          </cell>
          <cell r="G287">
            <v>0</v>
          </cell>
          <cell r="H287">
            <v>804250</v>
          </cell>
          <cell r="I287">
            <v>0</v>
          </cell>
          <cell r="J287">
            <v>0</v>
          </cell>
          <cell r="K287">
            <v>32900</v>
          </cell>
          <cell r="L287">
            <v>0</v>
          </cell>
          <cell r="M287">
            <v>41300</v>
          </cell>
          <cell r="N287">
            <v>0</v>
          </cell>
          <cell r="O287">
            <v>220</v>
          </cell>
          <cell r="P287">
            <v>3510</v>
          </cell>
          <cell r="Q287">
            <v>13860</v>
          </cell>
          <cell r="R287">
            <v>14720</v>
          </cell>
          <cell r="S287">
            <v>19110</v>
          </cell>
          <cell r="T287">
            <v>1280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25838.414634146386</v>
          </cell>
          <cell r="AB287">
            <v>0</v>
          </cell>
          <cell r="AC287">
            <v>0</v>
          </cell>
          <cell r="AD287">
            <v>84277.690700104489</v>
          </cell>
          <cell r="AE287">
            <v>0</v>
          </cell>
          <cell r="AF287">
            <v>0</v>
          </cell>
          <cell r="AG287">
            <v>0</v>
          </cell>
          <cell r="AH287">
            <v>121300</v>
          </cell>
          <cell r="AI287">
            <v>0</v>
          </cell>
          <cell r="AJ287">
            <v>0</v>
          </cell>
          <cell r="AK287">
            <v>0</v>
          </cell>
          <cell r="AL287">
            <v>5460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804250</v>
          </cell>
          <cell r="AV287">
            <v>237016.10533425087</v>
          </cell>
          <cell r="AW287">
            <v>126760</v>
          </cell>
          <cell r="AX287">
            <v>153962.30863636365</v>
          </cell>
          <cell r="AY287">
            <v>1168026.1053342507</v>
          </cell>
          <cell r="AZ287">
            <v>1162566.1053342507</v>
          </cell>
          <cell r="BA287">
            <v>4265</v>
          </cell>
          <cell r="BB287">
            <v>1066250</v>
          </cell>
          <cell r="BC287">
            <v>0</v>
          </cell>
          <cell r="BD287">
            <v>0</v>
          </cell>
          <cell r="BE287">
            <v>1168026.1053342507</v>
          </cell>
          <cell r="BF287">
            <v>1168026.1053342507</v>
          </cell>
          <cell r="BG287">
            <v>0</v>
          </cell>
          <cell r="BH287">
            <v>1071710</v>
          </cell>
          <cell r="BI287">
            <v>944950</v>
          </cell>
          <cell r="BJ287">
            <v>1041266.1053342507</v>
          </cell>
          <cell r="BK287">
            <v>4165.0644213370033</v>
          </cell>
          <cell r="BL287">
            <v>4082.5637032653062</v>
          </cell>
          <cell r="BM287">
            <v>2.0208066320119279E-2</v>
          </cell>
          <cell r="BN287">
            <v>0</v>
          </cell>
          <cell r="BO287">
            <v>0</v>
          </cell>
          <cell r="BP287">
            <v>1168026.1053342507</v>
          </cell>
          <cell r="BQ287">
            <v>4650.2644213370031</v>
          </cell>
          <cell r="BR287" t="str">
            <v>Y</v>
          </cell>
          <cell r="BS287">
            <v>4672.1044213370033</v>
          </cell>
          <cell r="BT287">
            <v>1.568559225519861E-2</v>
          </cell>
          <cell r="BU287">
            <v>0</v>
          </cell>
          <cell r="BV287">
            <v>1168026.1053342507</v>
          </cell>
          <cell r="BW287">
            <v>0</v>
          </cell>
          <cell r="BX287">
            <v>1168026.1053342507</v>
          </cell>
          <cell r="BY287">
            <v>5460</v>
          </cell>
          <cell r="BZ287">
            <v>1162566.1053342507</v>
          </cell>
        </row>
        <row r="288">
          <cell r="C288">
            <v>9254000</v>
          </cell>
          <cell r="D288" t="str">
            <v>Bourne Academy</v>
          </cell>
          <cell r="E288">
            <v>1211.5833333333335</v>
          </cell>
          <cell r="F288">
            <v>0</v>
          </cell>
          <cell r="G288">
            <v>1211.5833333333335</v>
          </cell>
          <cell r="H288">
            <v>0</v>
          </cell>
          <cell r="I288">
            <v>3413718</v>
          </cell>
          <cell r="J288">
            <v>2346408</v>
          </cell>
          <cell r="K288">
            <v>0</v>
          </cell>
          <cell r="L288">
            <v>92290.867446393997</v>
          </cell>
          <cell r="M288">
            <v>0</v>
          </cell>
          <cell r="N288">
            <v>211880.31676413256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19450.167224080287</v>
          </cell>
          <cell r="V288">
            <v>430.53755574136034</v>
          </cell>
          <cell r="W288">
            <v>602.75257803790441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13949.416806020059</v>
          </cell>
          <cell r="AC288">
            <v>0</v>
          </cell>
          <cell r="AD288">
            <v>0</v>
          </cell>
          <cell r="AE288">
            <v>529408.49791534035</v>
          </cell>
          <cell r="AF288">
            <v>0</v>
          </cell>
          <cell r="AG288">
            <v>0</v>
          </cell>
          <cell r="AH288">
            <v>121300</v>
          </cell>
          <cell r="AI288">
            <v>0</v>
          </cell>
          <cell r="AJ288">
            <v>0</v>
          </cell>
          <cell r="AK288">
            <v>0</v>
          </cell>
          <cell r="AL288">
            <v>34166.559999999998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5760126</v>
          </cell>
          <cell r="AV288">
            <v>868012.55628974654</v>
          </cell>
          <cell r="AW288">
            <v>155466.56</v>
          </cell>
          <cell r="AX288">
            <v>674221.84094005218</v>
          </cell>
          <cell r="AY288">
            <v>6783605.116289746</v>
          </cell>
          <cell r="AZ288">
            <v>6749438.5562897464</v>
          </cell>
          <cell r="BA288">
            <v>5525</v>
          </cell>
          <cell r="BB288">
            <v>6693997.9166666679</v>
          </cell>
          <cell r="BC288">
            <v>0</v>
          </cell>
          <cell r="BD288">
            <v>0</v>
          </cell>
          <cell r="BE288">
            <v>6783605.116289746</v>
          </cell>
          <cell r="BF288">
            <v>0</v>
          </cell>
          <cell r="BG288">
            <v>6783605.1162897451</v>
          </cell>
          <cell r="BH288">
            <v>6728164.4766666675</v>
          </cell>
          <cell r="BI288">
            <v>6572697.9166666679</v>
          </cell>
          <cell r="BJ288">
            <v>6628138.5562897464</v>
          </cell>
          <cell r="BK288">
            <v>5470.6419062849536</v>
          </cell>
          <cell r="BL288">
            <v>5311.3454278523486</v>
          </cell>
          <cell r="BM288">
            <v>2.9991737610825436E-2</v>
          </cell>
          <cell r="BN288">
            <v>0</v>
          </cell>
          <cell r="BO288">
            <v>0</v>
          </cell>
          <cell r="BP288">
            <v>6783605.116289746</v>
          </cell>
          <cell r="BQ288">
            <v>5570.7588331712595</v>
          </cell>
          <cell r="BR288" t="str">
            <v>Y</v>
          </cell>
          <cell r="BS288">
            <v>5598.9587588882969</v>
          </cell>
          <cell r="BT288">
            <v>2.8885519454804331E-2</v>
          </cell>
          <cell r="BU288">
            <v>0</v>
          </cell>
          <cell r="BV288">
            <v>6783605.116289746</v>
          </cell>
          <cell r="BW288">
            <v>0</v>
          </cell>
          <cell r="BX288">
            <v>6783605.116289746</v>
          </cell>
          <cell r="BY288">
            <v>34166.559999999998</v>
          </cell>
          <cell r="BZ288">
            <v>6749438.5562897464</v>
          </cell>
        </row>
        <row r="289">
          <cell r="C289">
            <v>9254001</v>
          </cell>
          <cell r="D289" t="str">
            <v>University Academy Holbeach</v>
          </cell>
          <cell r="E289">
            <v>1128.5</v>
          </cell>
          <cell r="F289">
            <v>0</v>
          </cell>
          <cell r="G289">
            <v>1128.5</v>
          </cell>
          <cell r="H289">
            <v>0</v>
          </cell>
          <cell r="I289">
            <v>3213756</v>
          </cell>
          <cell r="J289">
            <v>2147040</v>
          </cell>
          <cell r="K289">
            <v>0</v>
          </cell>
          <cell r="L289">
            <v>114576.77767776775</v>
          </cell>
          <cell r="M289">
            <v>0</v>
          </cell>
          <cell r="N289">
            <v>268859.28442844242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65333.141314131441</v>
          </cell>
          <cell r="V289">
            <v>46622.997299729963</v>
          </cell>
          <cell r="W289">
            <v>4230.605310531053</v>
          </cell>
          <cell r="X289">
            <v>9243.3393339333925</v>
          </cell>
          <cell r="Y289">
            <v>0</v>
          </cell>
          <cell r="Z289">
            <v>0</v>
          </cell>
          <cell r="AA289">
            <v>0</v>
          </cell>
          <cell r="AB289">
            <v>9341.4156898106467</v>
          </cell>
          <cell r="AC289">
            <v>0</v>
          </cell>
          <cell r="AD289">
            <v>0</v>
          </cell>
          <cell r="AE289">
            <v>549085.52651389048</v>
          </cell>
          <cell r="AF289">
            <v>0</v>
          </cell>
          <cell r="AG289">
            <v>0</v>
          </cell>
          <cell r="AH289">
            <v>121300</v>
          </cell>
          <cell r="AI289">
            <v>0</v>
          </cell>
          <cell r="AJ289">
            <v>0</v>
          </cell>
          <cell r="AK289">
            <v>0</v>
          </cell>
          <cell r="AL289">
            <v>54048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5360796</v>
          </cell>
          <cell r="AV289">
            <v>1067293.087568237</v>
          </cell>
          <cell r="AW289">
            <v>175348</v>
          </cell>
          <cell r="AX289">
            <v>755656.04128893791</v>
          </cell>
          <cell r="AY289">
            <v>6603437.0875682365</v>
          </cell>
          <cell r="AZ289">
            <v>6549389.0875682365</v>
          </cell>
          <cell r="BA289">
            <v>5525</v>
          </cell>
          <cell r="BB289">
            <v>6234962.5</v>
          </cell>
          <cell r="BC289">
            <v>0</v>
          </cell>
          <cell r="BD289">
            <v>0</v>
          </cell>
          <cell r="BE289">
            <v>6603437.0875682365</v>
          </cell>
          <cell r="BF289">
            <v>0</v>
          </cell>
          <cell r="BG289">
            <v>6603437.0875682384</v>
          </cell>
          <cell r="BH289">
            <v>6289010.5</v>
          </cell>
          <cell r="BI289">
            <v>6113662.5</v>
          </cell>
          <cell r="BJ289">
            <v>6428089.0875682365</v>
          </cell>
          <cell r="BK289">
            <v>5696.1356557981717</v>
          </cell>
          <cell r="BL289">
            <v>5458.6353044776124</v>
          </cell>
          <cell r="BM289">
            <v>4.350910769322551E-2</v>
          </cell>
          <cell r="BN289">
            <v>0</v>
          </cell>
          <cell r="BO289">
            <v>0</v>
          </cell>
          <cell r="BP289">
            <v>6603437.0875682365</v>
          </cell>
          <cell r="BQ289">
            <v>5803.6234714827087</v>
          </cell>
          <cell r="BR289" t="str">
            <v>Y</v>
          </cell>
          <cell r="BS289">
            <v>5851.5171356386682</v>
          </cell>
          <cell r="BT289">
            <v>4.1140429897796205E-2</v>
          </cell>
          <cell r="BU289">
            <v>0</v>
          </cell>
          <cell r="BV289">
            <v>6603437.0875682365</v>
          </cell>
          <cell r="BW289">
            <v>0</v>
          </cell>
          <cell r="BX289">
            <v>6603437.0875682365</v>
          </cell>
          <cell r="BY289">
            <v>52000</v>
          </cell>
          <cell r="BZ289">
            <v>6551437.0875682365</v>
          </cell>
        </row>
        <row r="290">
          <cell r="C290">
            <v>9254002</v>
          </cell>
          <cell r="D290" t="str">
            <v>King Edward VI Academy</v>
          </cell>
          <cell r="E290">
            <v>490</v>
          </cell>
          <cell r="F290">
            <v>0</v>
          </cell>
          <cell r="G290">
            <v>490</v>
          </cell>
          <cell r="H290">
            <v>0</v>
          </cell>
          <cell r="I290">
            <v>1356264</v>
          </cell>
          <cell r="J290">
            <v>976392</v>
          </cell>
          <cell r="K290">
            <v>0</v>
          </cell>
          <cell r="L290">
            <v>73789.999999999971</v>
          </cell>
          <cell r="M290">
            <v>0</v>
          </cell>
          <cell r="N290">
            <v>177325.0000000002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46719.999999999942</v>
          </cell>
          <cell r="V290">
            <v>17849.999999999996</v>
          </cell>
          <cell r="W290">
            <v>41650.000000000044</v>
          </cell>
          <cell r="X290">
            <v>20150.000000000007</v>
          </cell>
          <cell r="Y290">
            <v>21000.000000000011</v>
          </cell>
          <cell r="Z290">
            <v>35600.000000000007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288280.69009973569</v>
          </cell>
          <cell r="AF290">
            <v>0</v>
          </cell>
          <cell r="AG290">
            <v>2212.3149284253773</v>
          </cell>
          <cell r="AH290">
            <v>121300</v>
          </cell>
          <cell r="AI290">
            <v>29333.333333333336</v>
          </cell>
          <cell r="AJ290">
            <v>0</v>
          </cell>
          <cell r="AK290">
            <v>0</v>
          </cell>
          <cell r="AL290">
            <v>13416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2332656</v>
          </cell>
          <cell r="AV290">
            <v>724578.00502816122</v>
          </cell>
          <cell r="AW290">
            <v>164049.33333333334</v>
          </cell>
          <cell r="AX290">
            <v>468701.68538670341</v>
          </cell>
          <cell r="AY290">
            <v>3221283.3383614947</v>
          </cell>
          <cell r="AZ290">
            <v>3207867.3383614947</v>
          </cell>
          <cell r="BA290">
            <v>5525</v>
          </cell>
          <cell r="BB290">
            <v>2707250</v>
          </cell>
          <cell r="BC290">
            <v>0</v>
          </cell>
          <cell r="BD290">
            <v>0</v>
          </cell>
          <cell r="BE290">
            <v>3221283.3383614947</v>
          </cell>
          <cell r="BF290">
            <v>0</v>
          </cell>
          <cell r="BG290">
            <v>3221283.3383614947</v>
          </cell>
          <cell r="BH290">
            <v>2720666</v>
          </cell>
          <cell r="BI290">
            <v>2556616.6666666665</v>
          </cell>
          <cell r="BJ290">
            <v>3057234.0050281612</v>
          </cell>
          <cell r="BK290">
            <v>6239.2530714860432</v>
          </cell>
          <cell r="BL290">
            <v>5981.3069495198897</v>
          </cell>
          <cell r="BM290">
            <v>4.3125377805072918E-2</v>
          </cell>
          <cell r="BN290">
            <v>0</v>
          </cell>
          <cell r="BO290">
            <v>0</v>
          </cell>
          <cell r="BP290">
            <v>3221283.3383614947</v>
          </cell>
          <cell r="BQ290">
            <v>6546.6680374724383</v>
          </cell>
          <cell r="BR290" t="str">
            <v>Y</v>
          </cell>
          <cell r="BS290">
            <v>6574.0476293091733</v>
          </cell>
          <cell r="BT290">
            <v>4.0385565058825845E-2</v>
          </cell>
          <cell r="BU290">
            <v>0</v>
          </cell>
          <cell r="BV290">
            <v>3221283.3383614947</v>
          </cell>
          <cell r="BW290">
            <v>0</v>
          </cell>
          <cell r="BX290">
            <v>3221283.3383614947</v>
          </cell>
          <cell r="BY290">
            <v>13416</v>
          </cell>
          <cell r="BZ290">
            <v>3207867.3383614947</v>
          </cell>
        </row>
        <row r="291">
          <cell r="C291">
            <v>9254004</v>
          </cell>
          <cell r="D291" t="str">
            <v>Kesteven and Grantham Girls' School</v>
          </cell>
          <cell r="E291">
            <v>892</v>
          </cell>
          <cell r="F291">
            <v>0</v>
          </cell>
          <cell r="G291">
            <v>892</v>
          </cell>
          <cell r="H291">
            <v>0</v>
          </cell>
          <cell r="I291">
            <v>2422224</v>
          </cell>
          <cell r="J291">
            <v>1830096</v>
          </cell>
          <cell r="K291">
            <v>0</v>
          </cell>
          <cell r="L291">
            <v>21149.999999999982</v>
          </cell>
          <cell r="M291">
            <v>0</v>
          </cell>
          <cell r="N291">
            <v>57089.999999999985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24640.000000000015</v>
          </cell>
          <cell r="V291">
            <v>10200.000000000016</v>
          </cell>
          <cell r="W291">
            <v>5354.9999999999945</v>
          </cell>
          <cell r="X291">
            <v>5849.9999999999945</v>
          </cell>
          <cell r="Y291">
            <v>10499.999999999971</v>
          </cell>
          <cell r="Z291">
            <v>0</v>
          </cell>
          <cell r="AA291">
            <v>0</v>
          </cell>
          <cell r="AB291">
            <v>10880.774487471524</v>
          </cell>
          <cell r="AC291">
            <v>0</v>
          </cell>
          <cell r="AD291">
            <v>0</v>
          </cell>
          <cell r="AE291">
            <v>30791.573797438094</v>
          </cell>
          <cell r="AF291">
            <v>0</v>
          </cell>
          <cell r="AG291">
            <v>0</v>
          </cell>
          <cell r="AH291">
            <v>121300</v>
          </cell>
          <cell r="AI291">
            <v>0</v>
          </cell>
          <cell r="AJ291">
            <v>0</v>
          </cell>
          <cell r="AK291">
            <v>0</v>
          </cell>
          <cell r="AL291">
            <v>40044.239999999998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4252320</v>
          </cell>
          <cell r="AV291">
            <v>176457.34828490959</v>
          </cell>
          <cell r="AW291">
            <v>161344.24</v>
          </cell>
          <cell r="AX291">
            <v>288207.35042916186</v>
          </cell>
          <cell r="AY291">
            <v>4590121.5882849097</v>
          </cell>
          <cell r="AZ291">
            <v>4550077.3482849095</v>
          </cell>
          <cell r="BA291">
            <v>5525</v>
          </cell>
          <cell r="BB291">
            <v>4928300</v>
          </cell>
          <cell r="BC291">
            <v>0</v>
          </cell>
          <cell r="BD291">
            <v>378222.6517150905</v>
          </cell>
          <cell r="BE291">
            <v>4968344.24</v>
          </cell>
          <cell r="BF291">
            <v>0</v>
          </cell>
          <cell r="BG291">
            <v>4968344.24</v>
          </cell>
          <cell r="BH291">
            <v>4968344.24</v>
          </cell>
          <cell r="BI291">
            <v>4807000</v>
          </cell>
          <cell r="BJ291">
            <v>4807000</v>
          </cell>
          <cell r="BK291">
            <v>5389.0134529147981</v>
          </cell>
          <cell r="BL291">
            <v>5279.1657334826432</v>
          </cell>
          <cell r="BM291">
            <v>2.0807780050445365E-2</v>
          </cell>
          <cell r="BN291">
            <v>0</v>
          </cell>
          <cell r="BO291">
            <v>0</v>
          </cell>
          <cell r="BP291">
            <v>4968344.24</v>
          </cell>
          <cell r="BQ291">
            <v>5525</v>
          </cell>
          <cell r="BR291" t="str">
            <v>Y</v>
          </cell>
          <cell r="BS291">
            <v>5569.8926457399102</v>
          </cell>
          <cell r="BT291">
            <v>2.0099534360974447E-2</v>
          </cell>
          <cell r="BU291">
            <v>0</v>
          </cell>
          <cell r="BV291">
            <v>4968344.24</v>
          </cell>
          <cell r="BW291">
            <v>0</v>
          </cell>
          <cell r="BX291">
            <v>4968344.24</v>
          </cell>
          <cell r="BY291">
            <v>40315.599999999999</v>
          </cell>
          <cell r="BZ291">
            <v>4928028.6400000006</v>
          </cell>
        </row>
        <row r="292">
          <cell r="C292">
            <v>9254005</v>
          </cell>
          <cell r="D292" t="str">
            <v>Kesteven and Sleaford High School Selective Academy</v>
          </cell>
          <cell r="E292">
            <v>621</v>
          </cell>
          <cell r="F292">
            <v>0</v>
          </cell>
          <cell r="G292">
            <v>621</v>
          </cell>
          <cell r="H292">
            <v>0</v>
          </cell>
          <cell r="I292">
            <v>1701000</v>
          </cell>
          <cell r="J292">
            <v>1257552</v>
          </cell>
          <cell r="K292">
            <v>0</v>
          </cell>
          <cell r="L292">
            <v>19740.000000000004</v>
          </cell>
          <cell r="M292">
            <v>0</v>
          </cell>
          <cell r="N292">
            <v>44115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16000.000000000011</v>
          </cell>
          <cell r="V292">
            <v>5525.0000000000036</v>
          </cell>
          <cell r="W292">
            <v>5950.0000000000191</v>
          </cell>
          <cell r="X292">
            <v>6500.0000000000209</v>
          </cell>
          <cell r="Y292">
            <v>4200</v>
          </cell>
          <cell r="Z292">
            <v>0</v>
          </cell>
          <cell r="AA292">
            <v>0</v>
          </cell>
          <cell r="AB292">
            <v>1530.0000000000048</v>
          </cell>
          <cell r="AC292">
            <v>0</v>
          </cell>
          <cell r="AD292">
            <v>0</v>
          </cell>
          <cell r="AE292">
            <v>29119.537107910935</v>
          </cell>
          <cell r="AF292">
            <v>0</v>
          </cell>
          <cell r="AG292">
            <v>0</v>
          </cell>
          <cell r="AH292">
            <v>121300</v>
          </cell>
          <cell r="AI292">
            <v>0</v>
          </cell>
          <cell r="AJ292">
            <v>0</v>
          </cell>
          <cell r="AK292">
            <v>0</v>
          </cell>
          <cell r="AL292">
            <v>27300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2958552</v>
          </cell>
          <cell r="AV292">
            <v>132679.53710791099</v>
          </cell>
          <cell r="AW292">
            <v>148600</v>
          </cell>
          <cell r="AX292">
            <v>207973.60753174807</v>
          </cell>
          <cell r="AY292">
            <v>3239831.537107911</v>
          </cell>
          <cell r="AZ292">
            <v>3212531.537107911</v>
          </cell>
          <cell r="BA292">
            <v>5525</v>
          </cell>
          <cell r="BB292">
            <v>3431025</v>
          </cell>
          <cell r="BC292">
            <v>0</v>
          </cell>
          <cell r="BD292">
            <v>218493.46289208904</v>
          </cell>
          <cell r="BE292">
            <v>3458325</v>
          </cell>
          <cell r="BF292">
            <v>0</v>
          </cell>
          <cell r="BG292">
            <v>3458325</v>
          </cell>
          <cell r="BH292">
            <v>3458325</v>
          </cell>
          <cell r="BI292">
            <v>3309725</v>
          </cell>
          <cell r="BJ292">
            <v>3309725</v>
          </cell>
          <cell r="BK292">
            <v>5329.6698872785828</v>
          </cell>
          <cell r="BL292">
            <v>5215.4934210526317</v>
          </cell>
          <cell r="BM292">
            <v>2.1891786070531966E-2</v>
          </cell>
          <cell r="BN292">
            <v>0</v>
          </cell>
          <cell r="BO292">
            <v>0</v>
          </cell>
          <cell r="BP292">
            <v>3458325</v>
          </cell>
          <cell r="BQ292">
            <v>5525</v>
          </cell>
          <cell r="BR292" t="str">
            <v>Y</v>
          </cell>
          <cell r="BS292">
            <v>5568.9613526570047</v>
          </cell>
          <cell r="BT292">
            <v>1.997472675048928E-2</v>
          </cell>
          <cell r="BU292">
            <v>0</v>
          </cell>
          <cell r="BV292">
            <v>3458325</v>
          </cell>
          <cell r="BW292">
            <v>0</v>
          </cell>
          <cell r="BX292">
            <v>3458325</v>
          </cell>
          <cell r="BY292">
            <v>27300</v>
          </cell>
          <cell r="BZ292">
            <v>3431025</v>
          </cell>
        </row>
        <row r="293">
          <cell r="C293">
            <v>9254008</v>
          </cell>
          <cell r="D293" t="str">
            <v>Lincoln UTC</v>
          </cell>
          <cell r="E293">
            <v>244</v>
          </cell>
          <cell r="F293">
            <v>0</v>
          </cell>
          <cell r="G293">
            <v>244</v>
          </cell>
          <cell r="H293">
            <v>0</v>
          </cell>
          <cell r="I293">
            <v>0</v>
          </cell>
          <cell r="J293">
            <v>1247328</v>
          </cell>
          <cell r="K293">
            <v>0</v>
          </cell>
          <cell r="L293">
            <v>23499.999999999975</v>
          </cell>
          <cell r="M293">
            <v>0</v>
          </cell>
          <cell r="N293">
            <v>52765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4498.4362139917666</v>
          </cell>
          <cell r="V293">
            <v>9388.4773662551415</v>
          </cell>
          <cell r="W293">
            <v>5974.4855967078183</v>
          </cell>
          <cell r="X293">
            <v>11095.473251028805</v>
          </cell>
          <cell r="Y293">
            <v>13354.732510288059</v>
          </cell>
          <cell r="Z293">
            <v>3574.6502057613084</v>
          </cell>
          <cell r="AA293">
            <v>0</v>
          </cell>
          <cell r="AB293">
            <v>13769.999999999984</v>
          </cell>
          <cell r="AC293">
            <v>0</v>
          </cell>
          <cell r="AD293">
            <v>0</v>
          </cell>
          <cell r="AE293">
            <v>117309.29289398243</v>
          </cell>
          <cell r="AF293">
            <v>0</v>
          </cell>
          <cell r="AG293">
            <v>0</v>
          </cell>
          <cell r="AH293">
            <v>121300</v>
          </cell>
          <cell r="AI293">
            <v>0</v>
          </cell>
          <cell r="AJ293">
            <v>0</v>
          </cell>
          <cell r="AK293">
            <v>0</v>
          </cell>
          <cell r="AL293">
            <v>20384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1247328</v>
          </cell>
          <cell r="AV293">
            <v>255230.54803801529</v>
          </cell>
          <cell r="AW293">
            <v>141684</v>
          </cell>
          <cell r="AX293">
            <v>185720.13693672375</v>
          </cell>
          <cell r="AY293">
            <v>1644242.5480380154</v>
          </cell>
          <cell r="AZ293">
            <v>1623858.5480380154</v>
          </cell>
          <cell r="BA293">
            <v>5831</v>
          </cell>
          <cell r="BB293">
            <v>1422764</v>
          </cell>
          <cell r="BC293">
            <v>0</v>
          </cell>
          <cell r="BD293">
            <v>0</v>
          </cell>
          <cell r="BE293">
            <v>1644242.5480380154</v>
          </cell>
          <cell r="BF293">
            <v>0</v>
          </cell>
          <cell r="BG293">
            <v>1644242.5480380154</v>
          </cell>
          <cell r="BH293">
            <v>1443148</v>
          </cell>
          <cell r="BI293">
            <v>1301464</v>
          </cell>
          <cell r="BJ293">
            <v>1502558.5480380154</v>
          </cell>
          <cell r="BK293">
            <v>6158.0268362213747</v>
          </cell>
          <cell r="BL293">
            <v>5997.8561807106598</v>
          </cell>
          <cell r="BM293">
            <v>2.670465090940825E-2</v>
          </cell>
          <cell r="BN293">
            <v>0</v>
          </cell>
          <cell r="BO293">
            <v>0</v>
          </cell>
          <cell r="BP293">
            <v>1644242.5480380154</v>
          </cell>
          <cell r="BQ293">
            <v>6655.1579837623585</v>
          </cell>
          <cell r="BR293" t="str">
            <v>Y</v>
          </cell>
          <cell r="BS293">
            <v>6738.6989673689159</v>
          </cell>
          <cell r="BT293">
            <v>3.2208512314926274E-3</v>
          </cell>
          <cell r="BU293">
            <v>0</v>
          </cell>
          <cell r="BV293">
            <v>1644242.5480380154</v>
          </cell>
          <cell r="BW293">
            <v>0</v>
          </cell>
          <cell r="BX293">
            <v>1644242.5480380154</v>
          </cell>
          <cell r="BY293">
            <v>20384</v>
          </cell>
          <cell r="BZ293">
            <v>1623858.5480380154</v>
          </cell>
        </row>
        <row r="294">
          <cell r="C294">
            <v>9254010</v>
          </cell>
          <cell r="D294" t="str">
            <v>The Deepings School</v>
          </cell>
          <cell r="E294">
            <v>1152</v>
          </cell>
          <cell r="F294">
            <v>0</v>
          </cell>
          <cell r="G294">
            <v>1152</v>
          </cell>
          <cell r="H294">
            <v>0</v>
          </cell>
          <cell r="I294">
            <v>2998296</v>
          </cell>
          <cell r="J294">
            <v>2509992</v>
          </cell>
          <cell r="K294">
            <v>0</v>
          </cell>
          <cell r="L294">
            <v>89769.999999999927</v>
          </cell>
          <cell r="M294">
            <v>0</v>
          </cell>
          <cell r="N294">
            <v>199814.99999999968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30719.999999999985</v>
          </cell>
          <cell r="V294">
            <v>3399.9999999999977</v>
          </cell>
          <cell r="W294">
            <v>3569.9999999999973</v>
          </cell>
          <cell r="X294">
            <v>2599.9999999999982</v>
          </cell>
          <cell r="Y294">
            <v>0</v>
          </cell>
          <cell r="Z294">
            <v>0</v>
          </cell>
          <cell r="AA294">
            <v>0</v>
          </cell>
          <cell r="AB294">
            <v>50489.999999999949</v>
          </cell>
          <cell r="AC294">
            <v>0</v>
          </cell>
          <cell r="AD294">
            <v>0</v>
          </cell>
          <cell r="AE294">
            <v>565238.8130213524</v>
          </cell>
          <cell r="AF294">
            <v>0</v>
          </cell>
          <cell r="AG294">
            <v>0</v>
          </cell>
          <cell r="AH294">
            <v>121300</v>
          </cell>
          <cell r="AI294">
            <v>0</v>
          </cell>
          <cell r="AJ294">
            <v>0</v>
          </cell>
          <cell r="AK294">
            <v>0</v>
          </cell>
          <cell r="AL294">
            <v>49108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5508288</v>
          </cell>
          <cell r="AV294">
            <v>945603.81302135193</v>
          </cell>
          <cell r="AW294">
            <v>170408</v>
          </cell>
          <cell r="AX294">
            <v>694538.84967005334</v>
          </cell>
          <cell r="AY294">
            <v>6624299.8130213516</v>
          </cell>
          <cell r="AZ294">
            <v>6575191.8130213516</v>
          </cell>
          <cell r="BA294">
            <v>5525</v>
          </cell>
          <cell r="BB294">
            <v>6364800</v>
          </cell>
          <cell r="BC294">
            <v>0</v>
          </cell>
          <cell r="BD294">
            <v>0</v>
          </cell>
          <cell r="BE294">
            <v>6624299.8130213516</v>
          </cell>
          <cell r="BF294">
            <v>0</v>
          </cell>
          <cell r="BG294">
            <v>6624299.8130213525</v>
          </cell>
          <cell r="BH294">
            <v>6413908</v>
          </cell>
          <cell r="BI294">
            <v>6243500</v>
          </cell>
          <cell r="BJ294">
            <v>6453891.8130213516</v>
          </cell>
          <cell r="BK294">
            <v>5602.3366432477014</v>
          </cell>
          <cell r="BL294">
            <v>5379.4766689393946</v>
          </cell>
          <cell r="BM294">
            <v>4.1427816872053727E-2</v>
          </cell>
          <cell r="BN294">
            <v>0</v>
          </cell>
          <cell r="BO294">
            <v>0</v>
          </cell>
          <cell r="BP294">
            <v>6624299.8130213516</v>
          </cell>
          <cell r="BQ294">
            <v>5707.6317821365901</v>
          </cell>
          <cell r="BR294" t="str">
            <v>Y</v>
          </cell>
          <cell r="BS294">
            <v>5750.2602543588118</v>
          </cell>
          <cell r="BT294">
            <v>4.1488565754649542E-2</v>
          </cell>
          <cell r="BU294">
            <v>0</v>
          </cell>
          <cell r="BV294">
            <v>6624299.8130213516</v>
          </cell>
          <cell r="BW294">
            <v>0</v>
          </cell>
          <cell r="BX294">
            <v>6624299.8130213516</v>
          </cell>
          <cell r="BY294">
            <v>47060</v>
          </cell>
          <cell r="BZ294">
            <v>6577239.8130213516</v>
          </cell>
        </row>
        <row r="295">
          <cell r="C295">
            <v>9254011</v>
          </cell>
          <cell r="D295" t="str">
            <v>The Barnes Wallis Academy</v>
          </cell>
          <cell r="E295">
            <v>539</v>
          </cell>
          <cell r="F295">
            <v>0</v>
          </cell>
          <cell r="G295">
            <v>539</v>
          </cell>
          <cell r="H295">
            <v>0</v>
          </cell>
          <cell r="I295">
            <v>1469664</v>
          </cell>
          <cell r="J295">
            <v>1099080</v>
          </cell>
          <cell r="K295">
            <v>0</v>
          </cell>
          <cell r="L295">
            <v>59689.999999999985</v>
          </cell>
          <cell r="M295">
            <v>0</v>
          </cell>
          <cell r="N295">
            <v>134939.99999999988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10560.000000000007</v>
          </cell>
          <cell r="V295">
            <v>38250.000000000102</v>
          </cell>
          <cell r="W295">
            <v>47004.999999999862</v>
          </cell>
          <cell r="X295">
            <v>2600.0000000000018</v>
          </cell>
          <cell r="Y295">
            <v>0</v>
          </cell>
          <cell r="Z295">
            <v>0</v>
          </cell>
          <cell r="AA295">
            <v>0</v>
          </cell>
          <cell r="AB295">
            <v>6200.5263157894706</v>
          </cell>
          <cell r="AC295">
            <v>0</v>
          </cell>
          <cell r="AD295">
            <v>0</v>
          </cell>
          <cell r="AE295">
            <v>248875.30343450129</v>
          </cell>
          <cell r="AF295">
            <v>0</v>
          </cell>
          <cell r="AG295">
            <v>0</v>
          </cell>
          <cell r="AH295">
            <v>121300</v>
          </cell>
          <cell r="AI295">
            <v>16266.66666666667</v>
          </cell>
          <cell r="AJ295">
            <v>0</v>
          </cell>
          <cell r="AK295">
            <v>0</v>
          </cell>
          <cell r="AL295">
            <v>10294.99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2568744</v>
          </cell>
          <cell r="AV295">
            <v>548120.82975029061</v>
          </cell>
          <cell r="AW295">
            <v>147861.65666666665</v>
          </cell>
          <cell r="AX295">
            <v>386308.0835992854</v>
          </cell>
          <cell r="AY295">
            <v>3264726.4864169573</v>
          </cell>
          <cell r="AZ295">
            <v>3254431.4964169571</v>
          </cell>
          <cell r="BA295">
            <v>5525</v>
          </cell>
          <cell r="BB295">
            <v>2977975</v>
          </cell>
          <cell r="BC295">
            <v>0</v>
          </cell>
          <cell r="BD295">
            <v>0</v>
          </cell>
          <cell r="BE295">
            <v>3264726.4864169573</v>
          </cell>
          <cell r="BF295">
            <v>0</v>
          </cell>
          <cell r="BG295">
            <v>3264726.4864169578</v>
          </cell>
          <cell r="BH295">
            <v>2988269.99</v>
          </cell>
          <cell r="BI295">
            <v>2840408.3333333335</v>
          </cell>
          <cell r="BJ295">
            <v>3116864.8297502906</v>
          </cell>
          <cell r="BK295">
            <v>5782.6805746758637</v>
          </cell>
          <cell r="BL295">
            <v>5644.0221569281048</v>
          </cell>
          <cell r="BM295">
            <v>2.4567305707252414E-2</v>
          </cell>
          <cell r="BN295">
            <v>0</v>
          </cell>
          <cell r="BO295">
            <v>0</v>
          </cell>
          <cell r="BP295">
            <v>3264726.4864169573</v>
          </cell>
          <cell r="BQ295">
            <v>6037.906301330162</v>
          </cell>
          <cell r="BR295" t="str">
            <v>Y</v>
          </cell>
          <cell r="BS295">
            <v>6057.0064683060436</v>
          </cell>
          <cell r="BT295">
            <v>2.0738219422130832E-2</v>
          </cell>
          <cell r="BU295">
            <v>0</v>
          </cell>
          <cell r="BV295">
            <v>3264726.4864169573</v>
          </cell>
          <cell r="BW295">
            <v>0</v>
          </cell>
          <cell r="BX295">
            <v>3264726.4864169573</v>
          </cell>
          <cell r="BY295">
            <v>10294.99</v>
          </cell>
          <cell r="BZ295">
            <v>3254431.4964169571</v>
          </cell>
        </row>
        <row r="296">
          <cell r="C296">
            <v>9254013</v>
          </cell>
          <cell r="D296" t="str">
            <v>Thomas Middlecott Academy</v>
          </cell>
          <cell r="E296">
            <v>570</v>
          </cell>
          <cell r="F296">
            <v>0</v>
          </cell>
          <cell r="G296">
            <v>570</v>
          </cell>
          <cell r="H296">
            <v>0</v>
          </cell>
          <cell r="I296">
            <v>1610280</v>
          </cell>
          <cell r="J296">
            <v>1099080</v>
          </cell>
          <cell r="K296">
            <v>0</v>
          </cell>
          <cell r="L296">
            <v>77549.999999999913</v>
          </cell>
          <cell r="M296">
            <v>0</v>
          </cell>
          <cell r="N296">
            <v>170404.99999999985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42559.999999999935</v>
          </cell>
          <cell r="V296">
            <v>63749.999999999964</v>
          </cell>
          <cell r="W296">
            <v>37485.000000000109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69582.446808510635</v>
          </cell>
          <cell r="AC296">
            <v>0</v>
          </cell>
          <cell r="AD296">
            <v>0</v>
          </cell>
          <cell r="AE296">
            <v>318129.2343450418</v>
          </cell>
          <cell r="AF296">
            <v>0</v>
          </cell>
          <cell r="AG296">
            <v>6566.6408450704075</v>
          </cell>
          <cell r="AH296">
            <v>121300</v>
          </cell>
          <cell r="AI296">
            <v>7999.9999999999982</v>
          </cell>
          <cell r="AJ296">
            <v>0</v>
          </cell>
          <cell r="AK296">
            <v>0</v>
          </cell>
          <cell r="AL296">
            <v>13520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2709360</v>
          </cell>
          <cell r="AV296">
            <v>786028.3219986225</v>
          </cell>
          <cell r="AW296">
            <v>142820</v>
          </cell>
          <cell r="AX296">
            <v>476436.44193687179</v>
          </cell>
          <cell r="AY296">
            <v>3638208.3219986223</v>
          </cell>
          <cell r="AZ296">
            <v>3624688.3219986223</v>
          </cell>
          <cell r="BA296">
            <v>5525</v>
          </cell>
          <cell r="BB296">
            <v>3149250</v>
          </cell>
          <cell r="BC296">
            <v>0</v>
          </cell>
          <cell r="BD296">
            <v>0</v>
          </cell>
          <cell r="BE296">
            <v>3638208.3219986223</v>
          </cell>
          <cell r="BF296">
            <v>0</v>
          </cell>
          <cell r="BG296">
            <v>3638208.3219986227</v>
          </cell>
          <cell r="BH296">
            <v>3162770</v>
          </cell>
          <cell r="BI296">
            <v>3019950</v>
          </cell>
          <cell r="BJ296">
            <v>3495388.3219986223</v>
          </cell>
          <cell r="BK296">
            <v>6132.2602140326708</v>
          </cell>
          <cell r="BL296">
            <v>5922.9000076363636</v>
          </cell>
          <cell r="BM296">
            <v>3.5347584143980169E-2</v>
          </cell>
          <cell r="BN296">
            <v>0</v>
          </cell>
          <cell r="BO296">
            <v>0</v>
          </cell>
          <cell r="BP296">
            <v>3638208.3219986223</v>
          </cell>
          <cell r="BQ296">
            <v>6359.1023192958282</v>
          </cell>
          <cell r="BR296" t="str">
            <v>Y</v>
          </cell>
          <cell r="BS296">
            <v>6382.8216175414427</v>
          </cell>
          <cell r="BT296">
            <v>3.2389248168755547E-2</v>
          </cell>
          <cell r="BU296">
            <v>0</v>
          </cell>
          <cell r="BV296">
            <v>3638208.3219986223</v>
          </cell>
          <cell r="BW296">
            <v>0</v>
          </cell>
          <cell r="BX296">
            <v>3638208.3219986223</v>
          </cell>
          <cell r="BY296">
            <v>13520</v>
          </cell>
          <cell r="BZ296">
            <v>3624688.3219986223</v>
          </cell>
        </row>
        <row r="297">
          <cell r="C297">
            <v>9254017</v>
          </cell>
          <cell r="D297" t="str">
            <v>Charles Read Academy</v>
          </cell>
          <cell r="E297">
            <v>274</v>
          </cell>
          <cell r="F297">
            <v>0</v>
          </cell>
          <cell r="G297">
            <v>274</v>
          </cell>
          <cell r="H297">
            <v>0</v>
          </cell>
          <cell r="I297">
            <v>766584</v>
          </cell>
          <cell r="J297">
            <v>536760</v>
          </cell>
          <cell r="K297">
            <v>0</v>
          </cell>
          <cell r="L297">
            <v>42770.000000000015</v>
          </cell>
          <cell r="M297">
            <v>0</v>
          </cell>
          <cell r="N297">
            <v>91689.999999999956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8640.0000000000036</v>
          </cell>
          <cell r="V297">
            <v>5949.9999999999991</v>
          </cell>
          <cell r="W297">
            <v>2379.9999999999995</v>
          </cell>
          <cell r="X297">
            <v>1950.0000000000086</v>
          </cell>
          <cell r="Y297">
            <v>18900.000000000011</v>
          </cell>
          <cell r="Z297">
            <v>0</v>
          </cell>
          <cell r="AA297">
            <v>0</v>
          </cell>
          <cell r="AB297">
            <v>7650.00000000002</v>
          </cell>
          <cell r="AC297">
            <v>0</v>
          </cell>
          <cell r="AD297">
            <v>0</v>
          </cell>
          <cell r="AE297">
            <v>192646.37368101798</v>
          </cell>
          <cell r="AF297">
            <v>0</v>
          </cell>
          <cell r="AG297">
            <v>11384.800000000016</v>
          </cell>
          <cell r="AH297">
            <v>121300</v>
          </cell>
          <cell r="AI297">
            <v>80000</v>
          </cell>
          <cell r="AJ297">
            <v>0</v>
          </cell>
          <cell r="AK297">
            <v>0</v>
          </cell>
          <cell r="AL297">
            <v>7176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1303344</v>
          </cell>
          <cell r="AV297">
            <v>383961.173681018</v>
          </cell>
          <cell r="AW297">
            <v>208476</v>
          </cell>
          <cell r="AX297">
            <v>236577.7845713713</v>
          </cell>
          <cell r="AY297">
            <v>1895781.1736810179</v>
          </cell>
          <cell r="AZ297">
            <v>1888605.1736810179</v>
          </cell>
          <cell r="BA297">
            <v>5525</v>
          </cell>
          <cell r="BB297">
            <v>1513850</v>
          </cell>
          <cell r="BC297">
            <v>0</v>
          </cell>
          <cell r="BD297">
            <v>0</v>
          </cell>
          <cell r="BE297">
            <v>1895781.1736810179</v>
          </cell>
          <cell r="BF297">
            <v>0</v>
          </cell>
          <cell r="BG297">
            <v>1895781.1736810179</v>
          </cell>
          <cell r="BH297">
            <v>1521026</v>
          </cell>
          <cell r="BI297">
            <v>1312550</v>
          </cell>
          <cell r="BJ297">
            <v>1687305.1736810179</v>
          </cell>
          <cell r="BK297">
            <v>6158.0480791278023</v>
          </cell>
          <cell r="BL297">
            <v>6038.0993609195402</v>
          </cell>
          <cell r="BM297">
            <v>1.9865310429405581E-2</v>
          </cell>
          <cell r="BN297">
            <v>0</v>
          </cell>
          <cell r="BO297">
            <v>0</v>
          </cell>
          <cell r="BP297">
            <v>1895781.1736810179</v>
          </cell>
          <cell r="BQ297">
            <v>6892.7196119745176</v>
          </cell>
          <cell r="BR297" t="str">
            <v>Y</v>
          </cell>
          <cell r="BS297">
            <v>6918.9093929964156</v>
          </cell>
          <cell r="BT297">
            <v>1.2001333303680362E-2</v>
          </cell>
          <cell r="BU297">
            <v>0</v>
          </cell>
          <cell r="BV297">
            <v>1895781.1736810179</v>
          </cell>
          <cell r="BW297">
            <v>0</v>
          </cell>
          <cell r="BX297">
            <v>1895781.1736810179</v>
          </cell>
          <cell r="BY297">
            <v>7176</v>
          </cell>
          <cell r="BZ297">
            <v>1888605.1736810179</v>
          </cell>
        </row>
        <row r="298">
          <cell r="C298">
            <v>9254018</v>
          </cell>
          <cell r="D298" t="str">
            <v>Somercotes Academy</v>
          </cell>
          <cell r="E298">
            <v>451</v>
          </cell>
          <cell r="F298">
            <v>0</v>
          </cell>
          <cell r="G298">
            <v>451</v>
          </cell>
          <cell r="H298">
            <v>0</v>
          </cell>
          <cell r="I298">
            <v>1283688</v>
          </cell>
          <cell r="J298">
            <v>858816</v>
          </cell>
          <cell r="K298">
            <v>0</v>
          </cell>
          <cell r="L298">
            <v>62509.999999999985</v>
          </cell>
          <cell r="M298">
            <v>0</v>
          </cell>
          <cell r="N298">
            <v>142724.99999999988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4250.0000000000009</v>
          </cell>
          <cell r="W298">
            <v>595.00000000000011</v>
          </cell>
          <cell r="X298">
            <v>26000.000000000004</v>
          </cell>
          <cell r="Y298">
            <v>29399.999999999985</v>
          </cell>
          <cell r="Z298">
            <v>19580.000000000018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229922.53925828918</v>
          </cell>
          <cell r="AF298">
            <v>0</v>
          </cell>
          <cell r="AG298">
            <v>0</v>
          </cell>
          <cell r="AH298">
            <v>121300</v>
          </cell>
          <cell r="AI298">
            <v>39733.333333333328</v>
          </cell>
          <cell r="AJ298">
            <v>0</v>
          </cell>
          <cell r="AK298">
            <v>0</v>
          </cell>
          <cell r="AL298">
            <v>11232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2142504</v>
          </cell>
          <cell r="AV298">
            <v>514982.53925828903</v>
          </cell>
          <cell r="AW298">
            <v>172265.33333333331</v>
          </cell>
          <cell r="AX298">
            <v>342908.62905726215</v>
          </cell>
          <cell r="AY298">
            <v>2829751.8725916226</v>
          </cell>
          <cell r="AZ298">
            <v>2818519.8725916226</v>
          </cell>
          <cell r="BA298">
            <v>5525</v>
          </cell>
          <cell r="BB298">
            <v>2491775</v>
          </cell>
          <cell r="BC298">
            <v>0</v>
          </cell>
          <cell r="BD298">
            <v>0</v>
          </cell>
          <cell r="BE298">
            <v>2829751.8725916226</v>
          </cell>
          <cell r="BF298">
            <v>0</v>
          </cell>
          <cell r="BG298">
            <v>2829751.8725916226</v>
          </cell>
          <cell r="BH298">
            <v>2503007</v>
          </cell>
          <cell r="BI298">
            <v>2330741.6666666665</v>
          </cell>
          <cell r="BJ298">
            <v>2657486.5392582892</v>
          </cell>
          <cell r="BK298">
            <v>5892.4313509052972</v>
          </cell>
          <cell r="BL298">
            <v>5682.1701857367998</v>
          </cell>
          <cell r="BM298">
            <v>3.7003672592610518E-2</v>
          </cell>
          <cell r="BN298">
            <v>0</v>
          </cell>
          <cell r="BO298">
            <v>0</v>
          </cell>
          <cell r="BP298">
            <v>2829751.8725916226</v>
          </cell>
          <cell r="BQ298">
            <v>6249.4897396710039</v>
          </cell>
          <cell r="BR298" t="str">
            <v>Y</v>
          </cell>
          <cell r="BS298">
            <v>6274.3943959902945</v>
          </cell>
          <cell r="BT298">
            <v>3.0376892288628943E-2</v>
          </cell>
          <cell r="BU298">
            <v>0</v>
          </cell>
          <cell r="BV298">
            <v>2829751.8725916226</v>
          </cell>
          <cell r="BW298">
            <v>0</v>
          </cell>
          <cell r="BX298">
            <v>2829751.8725916226</v>
          </cell>
          <cell r="BY298">
            <v>11232</v>
          </cell>
          <cell r="BZ298">
            <v>2818519.8725916226</v>
          </cell>
        </row>
        <row r="299">
          <cell r="C299">
            <v>9254019</v>
          </cell>
          <cell r="D299" t="str">
            <v>Walton Academy</v>
          </cell>
          <cell r="E299">
            <v>784.5</v>
          </cell>
          <cell r="F299">
            <v>0</v>
          </cell>
          <cell r="G299">
            <v>784.5</v>
          </cell>
          <cell r="H299">
            <v>0</v>
          </cell>
          <cell r="I299">
            <v>2506140</v>
          </cell>
          <cell r="J299">
            <v>1185984</v>
          </cell>
          <cell r="K299">
            <v>0</v>
          </cell>
          <cell r="L299">
            <v>96625.443285528148</v>
          </cell>
          <cell r="M299">
            <v>0</v>
          </cell>
          <cell r="N299">
            <v>214106.10821381997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35348.526727509852</v>
          </cell>
          <cell r="V299">
            <v>34775.749674054721</v>
          </cell>
          <cell r="W299">
            <v>23125.873533246402</v>
          </cell>
          <cell r="X299">
            <v>16620.762711864434</v>
          </cell>
          <cell r="Y299">
            <v>103815.84093872254</v>
          </cell>
          <cell r="Z299">
            <v>0</v>
          </cell>
          <cell r="AA299">
            <v>0</v>
          </cell>
          <cell r="AB299">
            <v>17372.546052631562</v>
          </cell>
          <cell r="AC299">
            <v>0</v>
          </cell>
          <cell r="AD299">
            <v>0</v>
          </cell>
          <cell r="AE299">
            <v>413255.7907855665</v>
          </cell>
          <cell r="AF299">
            <v>0</v>
          </cell>
          <cell r="AG299">
            <v>0</v>
          </cell>
          <cell r="AH299">
            <v>121300</v>
          </cell>
          <cell r="AI299">
            <v>0</v>
          </cell>
          <cell r="AJ299">
            <v>0</v>
          </cell>
          <cell r="AK299">
            <v>0</v>
          </cell>
          <cell r="AL299">
            <v>28445.41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3692124</v>
          </cell>
          <cell r="AV299">
            <v>955046.64192294423</v>
          </cell>
          <cell r="AW299">
            <v>149745.41</v>
          </cell>
          <cell r="AX299">
            <v>642316.87312458875</v>
          </cell>
          <cell r="AY299">
            <v>4796916.0519229444</v>
          </cell>
          <cell r="AZ299">
            <v>4768470.6419229442</v>
          </cell>
          <cell r="BA299">
            <v>5525</v>
          </cell>
          <cell r="BB299">
            <v>4334362.5</v>
          </cell>
          <cell r="BC299">
            <v>0</v>
          </cell>
          <cell r="BD299">
            <v>0</v>
          </cell>
          <cell r="BE299">
            <v>4796916.0519229444</v>
          </cell>
          <cell r="BF299">
            <v>0</v>
          </cell>
          <cell r="BG299">
            <v>4796916.0519229453</v>
          </cell>
          <cell r="BH299">
            <v>4362807.91</v>
          </cell>
          <cell r="BI299">
            <v>4213062.5</v>
          </cell>
          <cell r="BJ299">
            <v>4647170.6419229442</v>
          </cell>
          <cell r="BK299">
            <v>5923.735681227462</v>
          </cell>
          <cell r="BL299">
            <v>5642.637853972602</v>
          </cell>
          <cell r="BM299">
            <v>4.9816740774345093E-2</v>
          </cell>
          <cell r="BN299">
            <v>0</v>
          </cell>
          <cell r="BO299">
            <v>0</v>
          </cell>
          <cell r="BP299">
            <v>4796916.0519229444</v>
          </cell>
          <cell r="BQ299">
            <v>6078.3564587927904</v>
          </cell>
          <cell r="BR299" t="str">
            <v>Y</v>
          </cell>
          <cell r="BS299">
            <v>6114.6157449623252</v>
          </cell>
          <cell r="BT299">
            <v>4.5632310848009894E-2</v>
          </cell>
          <cell r="BU299">
            <v>0</v>
          </cell>
          <cell r="BV299">
            <v>4796916.0519229444</v>
          </cell>
          <cell r="BW299">
            <v>0</v>
          </cell>
          <cell r="BX299">
            <v>4796916.0519229444</v>
          </cell>
          <cell r="BY299">
            <v>28445.41</v>
          </cell>
          <cell r="BZ299">
            <v>4768470.6419229442</v>
          </cell>
        </row>
        <row r="300">
          <cell r="C300">
            <v>9254022</v>
          </cell>
          <cell r="D300" t="str">
            <v>Boston High School</v>
          </cell>
          <cell r="E300">
            <v>563</v>
          </cell>
          <cell r="F300">
            <v>0</v>
          </cell>
          <cell r="G300">
            <v>563</v>
          </cell>
          <cell r="H300">
            <v>0</v>
          </cell>
          <cell r="I300">
            <v>1542240</v>
          </cell>
          <cell r="J300">
            <v>1139976</v>
          </cell>
          <cell r="K300">
            <v>0</v>
          </cell>
          <cell r="L300">
            <v>22090.000000000015</v>
          </cell>
          <cell r="M300">
            <v>0</v>
          </cell>
          <cell r="N300">
            <v>53630.000000000175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38719.999999999935</v>
          </cell>
          <cell r="V300">
            <v>26350.000000000084</v>
          </cell>
          <cell r="W300">
            <v>5950.0000000000018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12239.999999999987</v>
          </cell>
          <cell r="AC300">
            <v>0</v>
          </cell>
          <cell r="AD300">
            <v>0</v>
          </cell>
          <cell r="AE300">
            <v>33066.617459979883</v>
          </cell>
          <cell r="AF300">
            <v>0</v>
          </cell>
          <cell r="AG300">
            <v>0</v>
          </cell>
          <cell r="AH300">
            <v>121300</v>
          </cell>
          <cell r="AI300">
            <v>0</v>
          </cell>
          <cell r="AJ300">
            <v>0</v>
          </cell>
          <cell r="AK300">
            <v>0</v>
          </cell>
          <cell r="AL300">
            <v>25792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2682216</v>
          </cell>
          <cell r="AV300">
            <v>192046.61745998007</v>
          </cell>
          <cell r="AW300">
            <v>147092</v>
          </cell>
          <cell r="AX300">
            <v>222306.90808758413</v>
          </cell>
          <cell r="AY300">
            <v>3021354.6174599798</v>
          </cell>
          <cell r="AZ300">
            <v>2995562.6174599798</v>
          </cell>
          <cell r="BA300">
            <v>5525</v>
          </cell>
          <cell r="BB300">
            <v>3110575</v>
          </cell>
          <cell r="BC300">
            <v>0</v>
          </cell>
          <cell r="BD300">
            <v>115012.38254002016</v>
          </cell>
          <cell r="BE300">
            <v>3136367</v>
          </cell>
          <cell r="BF300">
            <v>0</v>
          </cell>
          <cell r="BG300">
            <v>3136367</v>
          </cell>
          <cell r="BH300">
            <v>3136367</v>
          </cell>
          <cell r="BI300">
            <v>2989275</v>
          </cell>
          <cell r="BJ300">
            <v>2989275</v>
          </cell>
          <cell r="BK300">
            <v>5309.5470692717581</v>
          </cell>
          <cell r="BL300">
            <v>5204.04347826087</v>
          </cell>
          <cell r="BM300">
            <v>2.0273387693937217E-2</v>
          </cell>
          <cell r="BN300">
            <v>0</v>
          </cell>
          <cell r="BO300">
            <v>0</v>
          </cell>
          <cell r="BP300">
            <v>3136367</v>
          </cell>
          <cell r="BQ300">
            <v>5525</v>
          </cell>
          <cell r="BR300" t="str">
            <v>Y</v>
          </cell>
          <cell r="BS300">
            <v>5570.8117229129666</v>
          </cell>
          <cell r="BT300">
            <v>2.0322161941199957E-2</v>
          </cell>
          <cell r="BU300">
            <v>0</v>
          </cell>
          <cell r="BV300">
            <v>3136367</v>
          </cell>
          <cell r="BW300">
            <v>0</v>
          </cell>
          <cell r="BX300">
            <v>3136367</v>
          </cell>
          <cell r="BY300">
            <v>25792</v>
          </cell>
          <cell r="BZ300">
            <v>3110575</v>
          </cell>
        </row>
        <row r="301">
          <cell r="C301">
            <v>9254035</v>
          </cell>
          <cell r="D301" t="str">
            <v>Spalding Academy</v>
          </cell>
          <cell r="E301">
            <v>1344.5</v>
          </cell>
          <cell r="F301">
            <v>0</v>
          </cell>
          <cell r="G301">
            <v>1344.5</v>
          </cell>
          <cell r="H301">
            <v>0</v>
          </cell>
          <cell r="I301">
            <v>3767148</v>
          </cell>
          <cell r="J301">
            <v>2627568</v>
          </cell>
          <cell r="K301">
            <v>0</v>
          </cell>
          <cell r="L301">
            <v>120478.14242652623</v>
          </cell>
          <cell r="M301">
            <v>0</v>
          </cell>
          <cell r="N301">
            <v>279573.93180105562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79493.815987933689</v>
          </cell>
          <cell r="V301">
            <v>45247.596153846127</v>
          </cell>
          <cell r="W301">
            <v>0</v>
          </cell>
          <cell r="X301">
            <v>2636.2745098039222</v>
          </cell>
          <cell r="Y301">
            <v>0</v>
          </cell>
          <cell r="Z301">
            <v>0</v>
          </cell>
          <cell r="AA301">
            <v>0</v>
          </cell>
          <cell r="AB301">
            <v>60731.502649507936</v>
          </cell>
          <cell r="AC301">
            <v>0</v>
          </cell>
          <cell r="AD301">
            <v>0</v>
          </cell>
          <cell r="AE301">
            <v>770811.31046559976</v>
          </cell>
          <cell r="AF301">
            <v>0</v>
          </cell>
          <cell r="AG301">
            <v>0</v>
          </cell>
          <cell r="AH301">
            <v>121300</v>
          </cell>
          <cell r="AI301">
            <v>0</v>
          </cell>
          <cell r="AJ301">
            <v>0</v>
          </cell>
          <cell r="AK301">
            <v>0</v>
          </cell>
          <cell r="AL301">
            <v>28860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6394716</v>
          </cell>
          <cell r="AV301">
            <v>1358972.5739942733</v>
          </cell>
          <cell r="AW301">
            <v>150160</v>
          </cell>
          <cell r="AX301">
            <v>942294.45107664214</v>
          </cell>
          <cell r="AY301">
            <v>7903848.5739942733</v>
          </cell>
          <cell r="AZ301">
            <v>7874988.5739942733</v>
          </cell>
          <cell r="BA301">
            <v>5525</v>
          </cell>
          <cell r="BB301">
            <v>7428362.5</v>
          </cell>
          <cell r="BC301">
            <v>0</v>
          </cell>
          <cell r="BD301">
            <v>0</v>
          </cell>
          <cell r="BE301">
            <v>7903848.5739942733</v>
          </cell>
          <cell r="BF301">
            <v>0</v>
          </cell>
          <cell r="BG301">
            <v>7903848.5739942724</v>
          </cell>
          <cell r="BH301">
            <v>7457222.5</v>
          </cell>
          <cell r="BI301">
            <v>7307062.5</v>
          </cell>
          <cell r="BJ301">
            <v>7753688.5739942733</v>
          </cell>
          <cell r="BK301">
            <v>5766.9680728852909</v>
          </cell>
          <cell r="BL301">
            <v>5583.3473368026644</v>
          </cell>
          <cell r="BM301">
            <v>3.2887213530902772E-2</v>
          </cell>
          <cell r="BN301">
            <v>0</v>
          </cell>
          <cell r="BO301">
            <v>0</v>
          </cell>
          <cell r="BP301">
            <v>7903848.5739942733</v>
          </cell>
          <cell r="BQ301">
            <v>5857.1874853062654</v>
          </cell>
          <cell r="BR301" t="str">
            <v>Y</v>
          </cell>
          <cell r="BS301">
            <v>5878.6527140158223</v>
          </cell>
          <cell r="BT301">
            <v>2.9829187940342283E-2</v>
          </cell>
          <cell r="BU301">
            <v>0</v>
          </cell>
          <cell r="BV301">
            <v>7903848.5739942733</v>
          </cell>
          <cell r="BW301">
            <v>0</v>
          </cell>
          <cell r="BX301">
            <v>7903848.5739942733</v>
          </cell>
          <cell r="BY301">
            <v>28860</v>
          </cell>
          <cell r="BZ301">
            <v>7874988.5739942733</v>
          </cell>
        </row>
        <row r="302">
          <cell r="C302">
            <v>9254039</v>
          </cell>
          <cell r="D302" t="str">
            <v>Louth Academy</v>
          </cell>
          <cell r="E302">
            <v>865</v>
          </cell>
          <cell r="F302">
            <v>0</v>
          </cell>
          <cell r="G302">
            <v>865</v>
          </cell>
          <cell r="H302">
            <v>0</v>
          </cell>
          <cell r="I302">
            <v>2526552</v>
          </cell>
          <cell r="J302">
            <v>1574496</v>
          </cell>
          <cell r="K302">
            <v>0</v>
          </cell>
          <cell r="L302">
            <v>137239.99999999994</v>
          </cell>
          <cell r="M302">
            <v>0</v>
          </cell>
          <cell r="N302">
            <v>300155.00000000012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26270.370370370369</v>
          </cell>
          <cell r="V302">
            <v>102543.54745370364</v>
          </cell>
          <cell r="W302">
            <v>2382.7546296296296</v>
          </cell>
          <cell r="X302">
            <v>129499.71064814809</v>
          </cell>
          <cell r="Y302">
            <v>3504.0509259259279</v>
          </cell>
          <cell r="Z302">
            <v>4455.1504629629653</v>
          </cell>
          <cell r="AA302">
            <v>0</v>
          </cell>
          <cell r="AB302">
            <v>4590.0000000000009</v>
          </cell>
          <cell r="AC302">
            <v>0</v>
          </cell>
          <cell r="AD302">
            <v>0</v>
          </cell>
          <cell r="AE302">
            <v>537574.08635244297</v>
          </cell>
          <cell r="AF302">
            <v>0</v>
          </cell>
          <cell r="AG302">
            <v>0</v>
          </cell>
          <cell r="AH302">
            <v>121300</v>
          </cell>
          <cell r="AI302">
            <v>0</v>
          </cell>
          <cell r="AJ302">
            <v>0</v>
          </cell>
          <cell r="AK302">
            <v>215707</v>
          </cell>
          <cell r="AL302">
            <v>40280.959999999999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4101048</v>
          </cell>
          <cell r="AV302">
            <v>1248214.6708431835</v>
          </cell>
          <cell r="AW302">
            <v>377287.96</v>
          </cell>
          <cell r="AX302">
            <v>798852.47726837802</v>
          </cell>
          <cell r="AY302">
            <v>5726550.630843184</v>
          </cell>
          <cell r="AZ302">
            <v>5470562.670843184</v>
          </cell>
          <cell r="BA302">
            <v>5525</v>
          </cell>
          <cell r="BB302">
            <v>4779125</v>
          </cell>
          <cell r="BC302">
            <v>0</v>
          </cell>
          <cell r="BD302">
            <v>0</v>
          </cell>
          <cell r="BE302">
            <v>5726550.630843184</v>
          </cell>
          <cell r="BF302">
            <v>0</v>
          </cell>
          <cell r="BG302">
            <v>5726550.630843184</v>
          </cell>
          <cell r="BH302">
            <v>5035112.96</v>
          </cell>
          <cell r="BI302">
            <v>4873532</v>
          </cell>
          <cell r="BJ302">
            <v>5564969.670843184</v>
          </cell>
          <cell r="BK302">
            <v>6433.4909489516576</v>
          </cell>
          <cell r="BL302">
            <v>6223.7130581508518</v>
          </cell>
          <cell r="BM302">
            <v>3.3706227912623857E-2</v>
          </cell>
          <cell r="BN302">
            <v>0</v>
          </cell>
          <cell r="BO302">
            <v>0</v>
          </cell>
          <cell r="BP302">
            <v>5726550.630843184</v>
          </cell>
          <cell r="BQ302">
            <v>6324.3499084892301</v>
          </cell>
          <cell r="BR302" t="str">
            <v>Y</v>
          </cell>
          <cell r="BS302">
            <v>6620.2897466395189</v>
          </cell>
          <cell r="BT302">
            <v>3.0965799886038647E-2</v>
          </cell>
          <cell r="BU302">
            <v>0</v>
          </cell>
          <cell r="BV302">
            <v>5726550.630843184</v>
          </cell>
          <cell r="BW302">
            <v>0</v>
          </cell>
          <cell r="BX302">
            <v>5726550.630843184</v>
          </cell>
          <cell r="BY302">
            <v>41235.31</v>
          </cell>
          <cell r="BZ302">
            <v>5685315.3208431844</v>
          </cell>
        </row>
        <row r="303">
          <cell r="C303">
            <v>9254041</v>
          </cell>
          <cell r="D303" t="str">
            <v>The Priory Pembroke Academy</v>
          </cell>
          <cell r="E303">
            <v>443</v>
          </cell>
          <cell r="F303">
            <v>0</v>
          </cell>
          <cell r="G303">
            <v>443</v>
          </cell>
          <cell r="H303">
            <v>0</v>
          </cell>
          <cell r="I303">
            <v>1401624</v>
          </cell>
          <cell r="J303">
            <v>685008</v>
          </cell>
          <cell r="K303">
            <v>0</v>
          </cell>
          <cell r="L303">
            <v>44180.000000000073</v>
          </cell>
          <cell r="M303">
            <v>0</v>
          </cell>
          <cell r="N303">
            <v>98609.999999999942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8500.0000000000036</v>
          </cell>
          <cell r="W303">
            <v>8329.9999999999891</v>
          </cell>
          <cell r="X303">
            <v>28600.000000000011</v>
          </cell>
          <cell r="Y303">
            <v>15399.999999999991</v>
          </cell>
          <cell r="Z303">
            <v>889.99999999999841</v>
          </cell>
          <cell r="AA303">
            <v>0</v>
          </cell>
          <cell r="AB303">
            <v>7649.9999999999864</v>
          </cell>
          <cell r="AC303">
            <v>0</v>
          </cell>
          <cell r="AD303">
            <v>0</v>
          </cell>
          <cell r="AE303">
            <v>255141.82283173094</v>
          </cell>
          <cell r="AF303">
            <v>0</v>
          </cell>
          <cell r="AG303">
            <v>27158.6000000001</v>
          </cell>
          <cell r="AH303">
            <v>121300</v>
          </cell>
          <cell r="AI303">
            <v>41866.666666666672</v>
          </cell>
          <cell r="AJ303">
            <v>0</v>
          </cell>
          <cell r="AK303">
            <v>0</v>
          </cell>
          <cell r="AL303">
            <v>13624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2086632</v>
          </cell>
          <cell r="AV303">
            <v>494460.42283173103</v>
          </cell>
          <cell r="AW303">
            <v>176790.66666666669</v>
          </cell>
          <cell r="AX303">
            <v>330529.51773648371</v>
          </cell>
          <cell r="AY303">
            <v>2757883.0894983974</v>
          </cell>
          <cell r="AZ303">
            <v>2744259.0894983974</v>
          </cell>
          <cell r="BA303">
            <v>5525</v>
          </cell>
          <cell r="BB303">
            <v>2447575</v>
          </cell>
          <cell r="BC303">
            <v>0</v>
          </cell>
          <cell r="BD303">
            <v>0</v>
          </cell>
          <cell r="BE303">
            <v>2757883.0894983974</v>
          </cell>
          <cell r="BF303">
            <v>0</v>
          </cell>
          <cell r="BG303">
            <v>2757883.0894983974</v>
          </cell>
          <cell r="BH303">
            <v>2461199</v>
          </cell>
          <cell r="BI303">
            <v>2284408.3333333335</v>
          </cell>
          <cell r="BJ303">
            <v>2581092.4228317309</v>
          </cell>
          <cell r="BK303">
            <v>5826.3937309971352</v>
          </cell>
          <cell r="BL303">
            <v>5811.8767419678716</v>
          </cell>
          <cell r="BM303">
            <v>2.4978143332661704E-3</v>
          </cell>
          <cell r="BN303">
            <v>2.5021856667338297E-3</v>
          </cell>
          <cell r="BO303">
            <v>6442.2808434950421</v>
          </cell>
          <cell r="BP303">
            <v>2764325.3703418924</v>
          </cell>
          <cell r="BQ303">
            <v>6209.2581723293279</v>
          </cell>
          <cell r="BR303" t="str">
            <v>Y</v>
          </cell>
          <cell r="BS303">
            <v>6240.0121226679285</v>
          </cell>
          <cell r="BT303">
            <v>-1.6450251702276208E-2</v>
          </cell>
          <cell r="BU303">
            <v>0</v>
          </cell>
          <cell r="BV303">
            <v>2764325.3703418924</v>
          </cell>
          <cell r="BW303">
            <v>0</v>
          </cell>
          <cell r="BX303">
            <v>2764325.3703418924</v>
          </cell>
          <cell r="BY303">
            <v>13624</v>
          </cell>
          <cell r="BZ303">
            <v>2750701.3703418924</v>
          </cell>
        </row>
        <row r="304">
          <cell r="C304">
            <v>9254043</v>
          </cell>
          <cell r="D304" t="str">
            <v>The Gainsborough Academy</v>
          </cell>
          <cell r="E304">
            <v>674</v>
          </cell>
          <cell r="F304">
            <v>0</v>
          </cell>
          <cell r="G304">
            <v>674</v>
          </cell>
          <cell r="H304">
            <v>0</v>
          </cell>
          <cell r="I304">
            <v>1927800</v>
          </cell>
          <cell r="J304">
            <v>1272888</v>
          </cell>
          <cell r="K304">
            <v>0</v>
          </cell>
          <cell r="L304">
            <v>166850</v>
          </cell>
          <cell r="M304">
            <v>0</v>
          </cell>
          <cell r="N304">
            <v>356379.99999999977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3839.999999999995</v>
          </cell>
          <cell r="V304">
            <v>36974.999999999993</v>
          </cell>
          <cell r="W304">
            <v>0</v>
          </cell>
          <cell r="X304">
            <v>61100.000000000058</v>
          </cell>
          <cell r="Y304">
            <v>165199.99999999988</v>
          </cell>
          <cell r="Z304">
            <v>148629.99999999991</v>
          </cell>
          <cell r="AA304">
            <v>0</v>
          </cell>
          <cell r="AB304">
            <v>3064.5468053491854</v>
          </cell>
          <cell r="AC304">
            <v>0</v>
          </cell>
          <cell r="AD304">
            <v>0</v>
          </cell>
          <cell r="AE304">
            <v>415743.16330537753</v>
          </cell>
          <cell r="AF304">
            <v>0</v>
          </cell>
          <cell r="AG304">
            <v>3404.7999999999734</v>
          </cell>
          <cell r="AH304">
            <v>121300</v>
          </cell>
          <cell r="AI304">
            <v>0</v>
          </cell>
          <cell r="AJ304">
            <v>0</v>
          </cell>
          <cell r="AK304">
            <v>0</v>
          </cell>
          <cell r="AL304">
            <v>36829.390000000007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3200688</v>
          </cell>
          <cell r="AV304">
            <v>1361187.5101107263</v>
          </cell>
          <cell r="AW304">
            <v>158129.39000000001</v>
          </cell>
          <cell r="AX304">
            <v>803052.27808516659</v>
          </cell>
          <cell r="AY304">
            <v>4720004.9001107262</v>
          </cell>
          <cell r="AZ304">
            <v>4683175.5101107266</v>
          </cell>
          <cell r="BA304">
            <v>5525</v>
          </cell>
          <cell r="BB304">
            <v>3723850</v>
          </cell>
          <cell r="BC304">
            <v>0</v>
          </cell>
          <cell r="BD304">
            <v>0</v>
          </cell>
          <cell r="BE304">
            <v>4720004.9001107262</v>
          </cell>
          <cell r="BF304">
            <v>0</v>
          </cell>
          <cell r="BG304">
            <v>4720004.9001107262</v>
          </cell>
          <cell r="BH304">
            <v>3760679.39</v>
          </cell>
          <cell r="BI304">
            <v>3602550</v>
          </cell>
          <cell r="BJ304">
            <v>4561875.5101107266</v>
          </cell>
          <cell r="BK304">
            <v>6768.3612909654694</v>
          </cell>
          <cell r="BL304">
            <v>6459.2257799043064</v>
          </cell>
          <cell r="BM304">
            <v>4.7859530165818551E-2</v>
          </cell>
          <cell r="BN304">
            <v>0</v>
          </cell>
          <cell r="BO304">
            <v>0</v>
          </cell>
          <cell r="BP304">
            <v>4720004.9001107262</v>
          </cell>
          <cell r="BQ304">
            <v>6948.3316173749654</v>
          </cell>
          <cell r="BR304" t="str">
            <v>Y</v>
          </cell>
          <cell r="BS304">
            <v>7002.9746292444006</v>
          </cell>
          <cell r="BT304">
            <v>4.2969011313730654E-2</v>
          </cell>
          <cell r="BU304">
            <v>0</v>
          </cell>
          <cell r="BV304">
            <v>4720004.9001107262</v>
          </cell>
          <cell r="BW304">
            <v>0</v>
          </cell>
          <cell r="BX304">
            <v>4720004.9001107262</v>
          </cell>
          <cell r="BY304">
            <v>38732.410000000003</v>
          </cell>
          <cell r="BZ304">
            <v>4681272.4901107261</v>
          </cell>
        </row>
        <row r="305">
          <cell r="C305">
            <v>9254044</v>
          </cell>
          <cell r="D305" t="str">
            <v>University Academy Long Sutton</v>
          </cell>
          <cell r="E305">
            <v>713</v>
          </cell>
          <cell r="F305">
            <v>0</v>
          </cell>
          <cell r="G305">
            <v>713</v>
          </cell>
          <cell r="H305">
            <v>0</v>
          </cell>
          <cell r="I305">
            <v>1973160</v>
          </cell>
          <cell r="J305">
            <v>1421136</v>
          </cell>
          <cell r="K305">
            <v>0</v>
          </cell>
          <cell r="L305">
            <v>101520</v>
          </cell>
          <cell r="M305">
            <v>0</v>
          </cell>
          <cell r="N305">
            <v>234415.00000000015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73920.000000000029</v>
          </cell>
          <cell r="V305">
            <v>50574.99999999992</v>
          </cell>
          <cell r="W305">
            <v>17850.000000000004</v>
          </cell>
          <cell r="X305">
            <v>62399.999999999898</v>
          </cell>
          <cell r="Y305">
            <v>2100.0000000000005</v>
          </cell>
          <cell r="Z305">
            <v>0</v>
          </cell>
          <cell r="AA305">
            <v>0</v>
          </cell>
          <cell r="AB305">
            <v>7693.1593794076152</v>
          </cell>
          <cell r="AC305">
            <v>0</v>
          </cell>
          <cell r="AD305">
            <v>0</v>
          </cell>
          <cell r="AE305">
            <v>390062.24014870939</v>
          </cell>
          <cell r="AF305">
            <v>0</v>
          </cell>
          <cell r="AG305">
            <v>0</v>
          </cell>
          <cell r="AH305">
            <v>121300</v>
          </cell>
          <cell r="AI305">
            <v>0</v>
          </cell>
          <cell r="AJ305">
            <v>0</v>
          </cell>
          <cell r="AK305">
            <v>0</v>
          </cell>
          <cell r="AL305">
            <v>15704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3394296</v>
          </cell>
          <cell r="AV305">
            <v>940535.39952811704</v>
          </cell>
          <cell r="AW305">
            <v>137004</v>
          </cell>
          <cell r="AX305">
            <v>613927.22062092519</v>
          </cell>
          <cell r="AY305">
            <v>4471835.3995281169</v>
          </cell>
          <cell r="AZ305">
            <v>4456131.3995281169</v>
          </cell>
          <cell r="BA305">
            <v>5525</v>
          </cell>
          <cell r="BB305">
            <v>3939325</v>
          </cell>
          <cell r="BC305">
            <v>0</v>
          </cell>
          <cell r="BD305">
            <v>0</v>
          </cell>
          <cell r="BE305">
            <v>4471835.3995281169</v>
          </cell>
          <cell r="BF305">
            <v>0</v>
          </cell>
          <cell r="BG305">
            <v>4471835.3995281169</v>
          </cell>
          <cell r="BH305">
            <v>3955029</v>
          </cell>
          <cell r="BI305">
            <v>3818025</v>
          </cell>
          <cell r="BJ305">
            <v>4334831.3995281169</v>
          </cell>
          <cell r="BK305">
            <v>6079.7074327182563</v>
          </cell>
          <cell r="BL305">
            <v>5831.7365726361031</v>
          </cell>
          <cell r="BM305">
            <v>4.2520929571080342E-2</v>
          </cell>
          <cell r="BN305">
            <v>0</v>
          </cell>
          <cell r="BO305">
            <v>0</v>
          </cell>
          <cell r="BP305">
            <v>4471835.3995281169</v>
          </cell>
          <cell r="BQ305">
            <v>6249.8336599272325</v>
          </cell>
          <cell r="BR305" t="str">
            <v>Y</v>
          </cell>
          <cell r="BS305">
            <v>6271.8589053690275</v>
          </cell>
          <cell r="BT305">
            <v>4.0451364897327924E-2</v>
          </cell>
          <cell r="BU305">
            <v>0</v>
          </cell>
          <cell r="BV305">
            <v>4471835.3995281169</v>
          </cell>
          <cell r="BW305">
            <v>0</v>
          </cell>
          <cell r="BX305">
            <v>4471835.3995281169</v>
          </cell>
          <cell r="BY305">
            <v>15704</v>
          </cell>
          <cell r="BZ305">
            <v>4456131.3995281169</v>
          </cell>
        </row>
        <row r="306">
          <cell r="C306">
            <v>9254048</v>
          </cell>
          <cell r="D306" t="str">
            <v>John Spendluffe Foundation Technology College</v>
          </cell>
          <cell r="E306">
            <v>630</v>
          </cell>
          <cell r="F306">
            <v>0</v>
          </cell>
          <cell r="G306">
            <v>630</v>
          </cell>
          <cell r="H306">
            <v>0</v>
          </cell>
          <cell r="I306">
            <v>1769040</v>
          </cell>
          <cell r="J306">
            <v>1226880</v>
          </cell>
          <cell r="K306">
            <v>0</v>
          </cell>
          <cell r="L306">
            <v>117969.99999999988</v>
          </cell>
          <cell r="M306">
            <v>0</v>
          </cell>
          <cell r="N306">
            <v>250849.99999999985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13203.833865814693</v>
          </cell>
          <cell r="V306">
            <v>20102.635782747595</v>
          </cell>
          <cell r="W306">
            <v>88023.881789137464</v>
          </cell>
          <cell r="X306">
            <v>50369.808306709296</v>
          </cell>
          <cell r="Y306">
            <v>88763.578274760614</v>
          </cell>
          <cell r="Z306">
            <v>73446.3258785941</v>
          </cell>
          <cell r="AA306">
            <v>0</v>
          </cell>
          <cell r="AB306">
            <v>3059.9999999999955</v>
          </cell>
          <cell r="AC306">
            <v>0</v>
          </cell>
          <cell r="AD306">
            <v>0</v>
          </cell>
          <cell r="AE306">
            <v>368189.61180163705</v>
          </cell>
          <cell r="AF306">
            <v>0</v>
          </cell>
          <cell r="AG306">
            <v>2926.0000000000105</v>
          </cell>
          <cell r="AH306">
            <v>121300</v>
          </cell>
          <cell r="AI306">
            <v>0</v>
          </cell>
          <cell r="AJ306">
            <v>0</v>
          </cell>
          <cell r="AK306">
            <v>0</v>
          </cell>
          <cell r="AL306">
            <v>23806.799999999999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2995920</v>
          </cell>
          <cell r="AV306">
            <v>1076905.6756994005</v>
          </cell>
          <cell r="AW306">
            <v>145106.79999999999</v>
          </cell>
          <cell r="AX306">
            <v>677841.14206340106</v>
          </cell>
          <cell r="AY306">
            <v>4217932.4756994005</v>
          </cell>
          <cell r="AZ306">
            <v>4194125.6756994007</v>
          </cell>
          <cell r="BA306">
            <v>5525</v>
          </cell>
          <cell r="BB306">
            <v>3480750</v>
          </cell>
          <cell r="BC306">
            <v>0</v>
          </cell>
          <cell r="BD306">
            <v>0</v>
          </cell>
          <cell r="BE306">
            <v>4217932.4756994005</v>
          </cell>
          <cell r="BF306">
            <v>0</v>
          </cell>
          <cell r="BG306">
            <v>4217932.4756994005</v>
          </cell>
          <cell r="BH306">
            <v>3504556.8</v>
          </cell>
          <cell r="BI306">
            <v>3359450</v>
          </cell>
          <cell r="BJ306">
            <v>4072825.6756994007</v>
          </cell>
          <cell r="BK306">
            <v>6464.8026598403185</v>
          </cell>
          <cell r="BL306">
            <v>6234.4818278135053</v>
          </cell>
          <cell r="BM306">
            <v>3.6943059325202803E-2</v>
          </cell>
          <cell r="BN306">
            <v>0</v>
          </cell>
          <cell r="BO306">
            <v>0</v>
          </cell>
          <cell r="BP306">
            <v>4217932.4756994005</v>
          </cell>
          <cell r="BQ306">
            <v>6657.3423423800014</v>
          </cell>
          <cell r="BR306" t="str">
            <v>Y</v>
          </cell>
          <cell r="BS306">
            <v>6695.1309138085726</v>
          </cell>
          <cell r="BT306">
            <v>3.5152505850589266E-2</v>
          </cell>
          <cell r="BU306">
            <v>0</v>
          </cell>
          <cell r="BV306">
            <v>4217932.4756994005</v>
          </cell>
          <cell r="BW306">
            <v>0</v>
          </cell>
          <cell r="BX306">
            <v>4217932.4756994005</v>
          </cell>
          <cell r="BY306">
            <v>23806.799999999999</v>
          </cell>
          <cell r="BZ306">
            <v>4194125.6756994007</v>
          </cell>
        </row>
        <row r="307">
          <cell r="C307">
            <v>9254049</v>
          </cell>
          <cell r="D307" t="str">
            <v>Caistor Yarborough Academy</v>
          </cell>
          <cell r="E307">
            <v>408</v>
          </cell>
          <cell r="F307">
            <v>0</v>
          </cell>
          <cell r="G307">
            <v>408</v>
          </cell>
          <cell r="H307">
            <v>0</v>
          </cell>
          <cell r="I307">
            <v>1138536</v>
          </cell>
          <cell r="J307">
            <v>802584</v>
          </cell>
          <cell r="K307">
            <v>0</v>
          </cell>
          <cell r="L307">
            <v>41360.000000000015</v>
          </cell>
          <cell r="M307">
            <v>0</v>
          </cell>
          <cell r="N307">
            <v>99474.999999999927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11520.000000000007</v>
          </cell>
          <cell r="V307">
            <v>7649.9999999999936</v>
          </cell>
          <cell r="W307">
            <v>1190.0000000000011</v>
          </cell>
          <cell r="X307">
            <v>7800.0000000000127</v>
          </cell>
          <cell r="Y307">
            <v>19600.000000000011</v>
          </cell>
          <cell r="Z307">
            <v>11569.999999999995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198574.3357974074</v>
          </cell>
          <cell r="AF307">
            <v>0</v>
          </cell>
          <cell r="AG307">
            <v>0</v>
          </cell>
          <cell r="AH307">
            <v>121300</v>
          </cell>
          <cell r="AI307">
            <v>51200.000000000007</v>
          </cell>
          <cell r="AJ307">
            <v>0</v>
          </cell>
          <cell r="AK307">
            <v>0</v>
          </cell>
          <cell r="AL307">
            <v>12602.71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1941120</v>
          </cell>
          <cell r="AV307">
            <v>398739.33579740732</v>
          </cell>
          <cell r="AW307">
            <v>185102.71</v>
          </cell>
          <cell r="AX307">
            <v>287864.8525407436</v>
          </cell>
          <cell r="AY307">
            <v>2524962.0457974072</v>
          </cell>
          <cell r="AZ307">
            <v>2512359.3357974072</v>
          </cell>
          <cell r="BA307">
            <v>5525</v>
          </cell>
          <cell r="BB307">
            <v>2254200</v>
          </cell>
          <cell r="BC307">
            <v>0</v>
          </cell>
          <cell r="BD307">
            <v>0</v>
          </cell>
          <cell r="BE307">
            <v>2524962.0457974072</v>
          </cell>
          <cell r="BF307">
            <v>0</v>
          </cell>
          <cell r="BG307">
            <v>2524962.0457974072</v>
          </cell>
          <cell r="BH307">
            <v>2266802.71</v>
          </cell>
          <cell r="BI307">
            <v>2081700</v>
          </cell>
          <cell r="BJ307">
            <v>2339859.3357974072</v>
          </cell>
          <cell r="BK307">
            <v>5734.9493524446252</v>
          </cell>
          <cell r="BL307">
            <v>5563.3739836683417</v>
          </cell>
          <cell r="BM307">
            <v>3.0840164490101612E-2</v>
          </cell>
          <cell r="BN307">
            <v>0</v>
          </cell>
          <cell r="BO307">
            <v>0</v>
          </cell>
          <cell r="BP307">
            <v>2524962.0457974072</v>
          </cell>
          <cell r="BQ307">
            <v>6157.7434700916847</v>
          </cell>
          <cell r="BR307" t="str">
            <v>Y</v>
          </cell>
          <cell r="BS307">
            <v>6188.632465189723</v>
          </cell>
          <cell r="BT307">
            <v>2.6570035691644733E-2</v>
          </cell>
          <cell r="BU307">
            <v>0</v>
          </cell>
          <cell r="BV307">
            <v>2524962.0457974072</v>
          </cell>
          <cell r="BW307">
            <v>0</v>
          </cell>
          <cell r="BX307">
            <v>2524962.0457974072</v>
          </cell>
          <cell r="BY307">
            <v>12602.71</v>
          </cell>
          <cell r="BZ307">
            <v>2512359.3357974072</v>
          </cell>
        </row>
        <row r="308">
          <cell r="C308">
            <v>9254050</v>
          </cell>
          <cell r="D308" t="str">
            <v>The Banovallum School</v>
          </cell>
          <cell r="E308">
            <v>608</v>
          </cell>
          <cell r="F308">
            <v>0</v>
          </cell>
          <cell r="G308">
            <v>608</v>
          </cell>
          <cell r="H308">
            <v>0</v>
          </cell>
          <cell r="I308">
            <v>1669248</v>
          </cell>
          <cell r="J308">
            <v>1226880</v>
          </cell>
          <cell r="K308">
            <v>0</v>
          </cell>
          <cell r="L308">
            <v>61099.999999999935</v>
          </cell>
          <cell r="M308">
            <v>0</v>
          </cell>
          <cell r="N308">
            <v>140995.00000000009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8000.0000000000045</v>
          </cell>
          <cell r="V308">
            <v>18274.999999999996</v>
          </cell>
          <cell r="W308">
            <v>6545.0000000000009</v>
          </cell>
          <cell r="X308">
            <v>75400.000000000189</v>
          </cell>
          <cell r="Y308">
            <v>0</v>
          </cell>
          <cell r="Z308">
            <v>889.99999999999829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327808.55998986092</v>
          </cell>
          <cell r="AF308">
            <v>0</v>
          </cell>
          <cell r="AG308">
            <v>0</v>
          </cell>
          <cell r="AH308">
            <v>121300</v>
          </cell>
          <cell r="AI308">
            <v>0</v>
          </cell>
          <cell r="AJ308">
            <v>0</v>
          </cell>
          <cell r="AK308">
            <v>0</v>
          </cell>
          <cell r="AL308">
            <v>18720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2896128</v>
          </cell>
          <cell r="AV308">
            <v>639013.55998986121</v>
          </cell>
          <cell r="AW308">
            <v>140020</v>
          </cell>
          <cell r="AX308">
            <v>458141.35279399174</v>
          </cell>
          <cell r="AY308">
            <v>3675161.5599898612</v>
          </cell>
          <cell r="AZ308">
            <v>3656441.5599898612</v>
          </cell>
          <cell r="BA308">
            <v>5525</v>
          </cell>
          <cell r="BB308">
            <v>3359200</v>
          </cell>
          <cell r="BC308">
            <v>0</v>
          </cell>
          <cell r="BD308">
            <v>0</v>
          </cell>
          <cell r="BE308">
            <v>3675161.5599898612</v>
          </cell>
          <cell r="BF308">
            <v>0</v>
          </cell>
          <cell r="BG308">
            <v>3675161.5599898607</v>
          </cell>
          <cell r="BH308">
            <v>3377920</v>
          </cell>
          <cell r="BI308">
            <v>3237900</v>
          </cell>
          <cell r="BJ308">
            <v>3535141.5599898612</v>
          </cell>
          <cell r="BK308">
            <v>5814.3775657727983</v>
          </cell>
          <cell r="BL308">
            <v>5605.6532639291463</v>
          </cell>
          <cell r="BM308">
            <v>3.7234607995955821E-2</v>
          </cell>
          <cell r="BN308">
            <v>0</v>
          </cell>
          <cell r="BO308">
            <v>0</v>
          </cell>
          <cell r="BP308">
            <v>3675161.5599898612</v>
          </cell>
          <cell r="BQ308">
            <v>6013.8841447201667</v>
          </cell>
          <cell r="BR308" t="str">
            <v>Y</v>
          </cell>
          <cell r="BS308">
            <v>6044.6736184043766</v>
          </cell>
          <cell r="BT308">
            <v>3.6621611303639723E-2</v>
          </cell>
          <cell r="BU308">
            <v>0</v>
          </cell>
          <cell r="BV308">
            <v>3675161.5599898612</v>
          </cell>
          <cell r="BW308">
            <v>0</v>
          </cell>
          <cell r="BX308">
            <v>3675161.5599898612</v>
          </cell>
          <cell r="BY308">
            <v>18720</v>
          </cell>
          <cell r="BZ308">
            <v>3656441.5599898612</v>
          </cell>
        </row>
        <row r="309">
          <cell r="C309">
            <v>9254052</v>
          </cell>
          <cell r="D309" t="str">
            <v>The Giles Academy</v>
          </cell>
          <cell r="E309">
            <v>729</v>
          </cell>
          <cell r="F309">
            <v>0</v>
          </cell>
          <cell r="G309">
            <v>729</v>
          </cell>
          <cell r="H309">
            <v>0</v>
          </cell>
          <cell r="I309">
            <v>1832544</v>
          </cell>
          <cell r="J309">
            <v>1661400</v>
          </cell>
          <cell r="K309">
            <v>0</v>
          </cell>
          <cell r="L309">
            <v>78959.999999999884</v>
          </cell>
          <cell r="M309">
            <v>0</v>
          </cell>
          <cell r="N309">
            <v>185110.00000000023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86399.999999999913</v>
          </cell>
          <cell r="V309">
            <v>43775.000000000036</v>
          </cell>
          <cell r="W309">
            <v>16660.000000000004</v>
          </cell>
          <cell r="X309">
            <v>2599.9999999999986</v>
          </cell>
          <cell r="Y309">
            <v>4200.0000000000009</v>
          </cell>
          <cell r="Z309">
            <v>10679.999999999973</v>
          </cell>
          <cell r="AA309">
            <v>0</v>
          </cell>
          <cell r="AB309">
            <v>80220.248962655605</v>
          </cell>
          <cell r="AC309">
            <v>0</v>
          </cell>
          <cell r="AD309">
            <v>0</v>
          </cell>
          <cell r="AE309">
            <v>392390.79707686644</v>
          </cell>
          <cell r="AF309">
            <v>0</v>
          </cell>
          <cell r="AG309">
            <v>0</v>
          </cell>
          <cell r="AH309">
            <v>121300</v>
          </cell>
          <cell r="AI309">
            <v>0</v>
          </cell>
          <cell r="AJ309">
            <v>0</v>
          </cell>
          <cell r="AK309">
            <v>0</v>
          </cell>
          <cell r="AL309">
            <v>34840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3493944</v>
          </cell>
          <cell r="AV309">
            <v>900996.04603952216</v>
          </cell>
          <cell r="AW309">
            <v>156140</v>
          </cell>
          <cell r="AX309">
            <v>576619.78338775109</v>
          </cell>
          <cell r="AY309">
            <v>4551080.0460395217</v>
          </cell>
          <cell r="AZ309">
            <v>4516240.0460395217</v>
          </cell>
          <cell r="BA309">
            <v>5525</v>
          </cell>
          <cell r="BB309">
            <v>4027725</v>
          </cell>
          <cell r="BC309">
            <v>0</v>
          </cell>
          <cell r="BD309">
            <v>0</v>
          </cell>
          <cell r="BE309">
            <v>4551080.0460395217</v>
          </cell>
          <cell r="BF309">
            <v>0</v>
          </cell>
          <cell r="BG309">
            <v>4551080.0460395217</v>
          </cell>
          <cell r="BH309">
            <v>4062565</v>
          </cell>
          <cell r="BI309">
            <v>3906425</v>
          </cell>
          <cell r="BJ309">
            <v>4394940.0460395217</v>
          </cell>
          <cell r="BK309">
            <v>6028.7243429897417</v>
          </cell>
          <cell r="BL309">
            <v>5729.0436597452235</v>
          </cell>
          <cell r="BM309">
            <v>5.2309024165796858E-2</v>
          </cell>
          <cell r="BN309">
            <v>0</v>
          </cell>
          <cell r="BO309">
            <v>0</v>
          </cell>
          <cell r="BP309">
            <v>4551080.0460395217</v>
          </cell>
          <cell r="BQ309">
            <v>6195.1166612339121</v>
          </cell>
          <cell r="BR309" t="str">
            <v>Y</v>
          </cell>
          <cell r="BS309">
            <v>6242.9081564328144</v>
          </cell>
          <cell r="BT309">
            <v>5.3131375612790244E-2</v>
          </cell>
          <cell r="BU309">
            <v>0</v>
          </cell>
          <cell r="BV309">
            <v>4551080.0460395217</v>
          </cell>
          <cell r="BW309">
            <v>0</v>
          </cell>
          <cell r="BX309">
            <v>4551080.0460395217</v>
          </cell>
          <cell r="BY309">
            <v>34840</v>
          </cell>
          <cell r="BZ309">
            <v>4516240.0460395217</v>
          </cell>
        </row>
        <row r="310">
          <cell r="C310">
            <v>9254053</v>
          </cell>
          <cell r="D310" t="str">
            <v>West Grantham Church of England Secondary Academy</v>
          </cell>
          <cell r="E310">
            <v>301</v>
          </cell>
          <cell r="F310">
            <v>0</v>
          </cell>
          <cell r="G310">
            <v>301</v>
          </cell>
          <cell r="H310">
            <v>0</v>
          </cell>
          <cell r="I310">
            <v>689472</v>
          </cell>
          <cell r="J310">
            <v>761688</v>
          </cell>
          <cell r="K310">
            <v>0</v>
          </cell>
          <cell r="L310">
            <v>62980.000000000044</v>
          </cell>
          <cell r="M310">
            <v>0</v>
          </cell>
          <cell r="N310">
            <v>137534.99999999991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15039.999999999965</v>
          </cell>
          <cell r="V310">
            <v>18699.999999999938</v>
          </cell>
          <cell r="W310">
            <v>16660.000000000004</v>
          </cell>
          <cell r="X310">
            <v>13649.999999999998</v>
          </cell>
          <cell r="Y310">
            <v>52500.000000000029</v>
          </cell>
          <cell r="Z310">
            <v>0</v>
          </cell>
          <cell r="AA310">
            <v>0</v>
          </cell>
          <cell r="AB310">
            <v>19889.999999999989</v>
          </cell>
          <cell r="AC310">
            <v>0</v>
          </cell>
          <cell r="AD310">
            <v>0</v>
          </cell>
          <cell r="AE310">
            <v>209352.20339008907</v>
          </cell>
          <cell r="AF310">
            <v>0</v>
          </cell>
          <cell r="AG310">
            <v>15880.199999999984</v>
          </cell>
          <cell r="AH310">
            <v>121300</v>
          </cell>
          <cell r="AI310">
            <v>0</v>
          </cell>
          <cell r="AJ310">
            <v>0</v>
          </cell>
          <cell r="AK310">
            <v>0</v>
          </cell>
          <cell r="AL310">
            <v>9942.24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1451160</v>
          </cell>
          <cell r="AV310">
            <v>562187.40339008893</v>
          </cell>
          <cell r="AW310">
            <v>131242.23999999999</v>
          </cell>
          <cell r="AX310">
            <v>322072.68823936669</v>
          </cell>
          <cell r="AY310">
            <v>2144589.6433900893</v>
          </cell>
          <cell r="AZ310">
            <v>2134647.403390089</v>
          </cell>
          <cell r="BA310">
            <v>5525</v>
          </cell>
          <cell r="BB310">
            <v>1663025</v>
          </cell>
          <cell r="BC310">
            <v>0</v>
          </cell>
          <cell r="BD310">
            <v>0</v>
          </cell>
          <cell r="BE310">
            <v>2144589.6433900893</v>
          </cell>
          <cell r="BF310">
            <v>0</v>
          </cell>
          <cell r="BG310">
            <v>2144589.6433900893</v>
          </cell>
          <cell r="BH310">
            <v>1672967.24</v>
          </cell>
          <cell r="BI310">
            <v>1541725</v>
          </cell>
          <cell r="BJ310">
            <v>2013347.4033900893</v>
          </cell>
          <cell r="BK310">
            <v>6688.8618052826887</v>
          </cell>
          <cell r="BL310">
            <v>6473.4773589506167</v>
          </cell>
          <cell r="BM310">
            <v>3.3271831256854338E-2</v>
          </cell>
          <cell r="BN310">
            <v>0</v>
          </cell>
          <cell r="BO310">
            <v>0</v>
          </cell>
          <cell r="BP310">
            <v>2144589.6433900893</v>
          </cell>
          <cell r="BQ310">
            <v>7091.8518385052794</v>
          </cell>
          <cell r="BR310" t="str">
            <v>Y</v>
          </cell>
          <cell r="BS310">
            <v>7124.8825361796989</v>
          </cell>
          <cell r="BT310">
            <v>3.5812297427481488E-2</v>
          </cell>
          <cell r="BU310">
            <v>0</v>
          </cell>
          <cell r="BV310">
            <v>2144589.6433900893</v>
          </cell>
          <cell r="BW310">
            <v>0</v>
          </cell>
          <cell r="BX310">
            <v>2144589.6433900893</v>
          </cell>
          <cell r="BY310">
            <v>9942.24</v>
          </cell>
          <cell r="BZ310">
            <v>2134647.403390089</v>
          </cell>
        </row>
        <row r="311">
          <cell r="C311">
            <v>9254067</v>
          </cell>
          <cell r="D311" t="str">
            <v>Stamford Welland Academy</v>
          </cell>
          <cell r="E311">
            <v>524</v>
          </cell>
          <cell r="F311">
            <v>0</v>
          </cell>
          <cell r="G311">
            <v>524</v>
          </cell>
          <cell r="H311">
            <v>0</v>
          </cell>
          <cell r="I311">
            <v>1378944</v>
          </cell>
          <cell r="J311">
            <v>1124640</v>
          </cell>
          <cell r="K311">
            <v>0</v>
          </cell>
          <cell r="L311">
            <v>71440.000000000102</v>
          </cell>
          <cell r="M311">
            <v>0</v>
          </cell>
          <cell r="N311">
            <v>153105.00000000012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25648.948374760981</v>
          </cell>
          <cell r="V311">
            <v>31935.946462715019</v>
          </cell>
          <cell r="W311">
            <v>0</v>
          </cell>
          <cell r="X311">
            <v>651.24282982791647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269473.27515298565</v>
          </cell>
          <cell r="AF311">
            <v>0</v>
          </cell>
          <cell r="AG311">
            <v>0</v>
          </cell>
          <cell r="AH311">
            <v>121300</v>
          </cell>
          <cell r="AI311">
            <v>20266.666666666672</v>
          </cell>
          <cell r="AJ311">
            <v>0</v>
          </cell>
          <cell r="AK311">
            <v>0</v>
          </cell>
          <cell r="AL311">
            <v>14376.1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2503584</v>
          </cell>
          <cell r="AV311">
            <v>552254.41282028984</v>
          </cell>
          <cell r="AW311">
            <v>155942.76666666669</v>
          </cell>
          <cell r="AX311">
            <v>372372.02391404548</v>
          </cell>
          <cell r="AY311">
            <v>3211781.1794869564</v>
          </cell>
          <cell r="AZ311">
            <v>3197405.0794869564</v>
          </cell>
          <cell r="BA311">
            <v>5525</v>
          </cell>
          <cell r="BB311">
            <v>2895100</v>
          </cell>
          <cell r="BC311">
            <v>0</v>
          </cell>
          <cell r="BD311">
            <v>0</v>
          </cell>
          <cell r="BE311">
            <v>3211781.1794869564</v>
          </cell>
          <cell r="BF311">
            <v>0</v>
          </cell>
          <cell r="BG311">
            <v>3211781.179486956</v>
          </cell>
          <cell r="BH311">
            <v>2909476.1</v>
          </cell>
          <cell r="BI311">
            <v>2753533.3333333335</v>
          </cell>
          <cell r="BJ311">
            <v>3055838.4128202898</v>
          </cell>
          <cell r="BK311">
            <v>5831.7526962219272</v>
          </cell>
          <cell r="BL311">
            <v>5545.5280367697596</v>
          </cell>
          <cell r="BM311">
            <v>5.161359884114694E-2</v>
          </cell>
          <cell r="BN311">
            <v>0</v>
          </cell>
          <cell r="BO311">
            <v>0</v>
          </cell>
          <cell r="BP311">
            <v>3211781.1794869564</v>
          </cell>
          <cell r="BQ311">
            <v>6101.9180906239626</v>
          </cell>
          <cell r="BR311" t="str">
            <v>Y</v>
          </cell>
          <cell r="BS311">
            <v>6129.3533959674742</v>
          </cell>
          <cell r="BT311">
            <v>4.4553343236657161E-2</v>
          </cell>
          <cell r="BU311">
            <v>0</v>
          </cell>
          <cell r="BV311">
            <v>3211781.1794869564</v>
          </cell>
          <cell r="BW311">
            <v>0</v>
          </cell>
          <cell r="BX311">
            <v>3211781.1794869564</v>
          </cell>
          <cell r="BY311">
            <v>14792.48</v>
          </cell>
          <cell r="BZ311">
            <v>3196988.6994869565</v>
          </cell>
        </row>
        <row r="312">
          <cell r="C312">
            <v>9254072</v>
          </cell>
          <cell r="D312" t="str">
            <v>Haven High Academy</v>
          </cell>
          <cell r="E312">
            <v>1427.1666666666665</v>
          </cell>
          <cell r="F312">
            <v>0</v>
          </cell>
          <cell r="G312">
            <v>1427.1666666666665</v>
          </cell>
          <cell r="H312">
            <v>0</v>
          </cell>
          <cell r="I312">
            <v>4391604</v>
          </cell>
          <cell r="J312">
            <v>2346408</v>
          </cell>
          <cell r="K312">
            <v>0</v>
          </cell>
          <cell r="L312">
            <v>171770.43156890784</v>
          </cell>
          <cell r="M312">
            <v>0</v>
          </cell>
          <cell r="N312">
            <v>391189.65009537461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100942.94706723893</v>
          </cell>
          <cell r="V312">
            <v>129726.18323795884</v>
          </cell>
          <cell r="W312">
            <v>59526.529566046687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153617.63819095466</v>
          </cell>
          <cell r="AC312">
            <v>0</v>
          </cell>
          <cell r="AD312">
            <v>0</v>
          </cell>
          <cell r="AE312">
            <v>859082.20722422213</v>
          </cell>
          <cell r="AF312">
            <v>0</v>
          </cell>
          <cell r="AG312">
            <v>24800.803438395484</v>
          </cell>
          <cell r="AH312">
            <v>121300</v>
          </cell>
          <cell r="AI312">
            <v>0</v>
          </cell>
          <cell r="AJ312">
            <v>0</v>
          </cell>
          <cell r="AK312">
            <v>164735</v>
          </cell>
          <cell r="AL312">
            <v>36816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6738012</v>
          </cell>
          <cell r="AV312">
            <v>1890656.3903890993</v>
          </cell>
          <cell r="AW312">
            <v>322851</v>
          </cell>
          <cell r="AX312">
            <v>1157433.7002068684</v>
          </cell>
          <cell r="AY312">
            <v>8951519.3903890997</v>
          </cell>
          <cell r="AZ312">
            <v>8749968.3903890997</v>
          </cell>
          <cell r="BA312">
            <v>5525</v>
          </cell>
          <cell r="BB312">
            <v>7885095.8333333321</v>
          </cell>
          <cell r="BC312">
            <v>0</v>
          </cell>
          <cell r="BD312">
            <v>0</v>
          </cell>
          <cell r="BE312">
            <v>8951519.3903890997</v>
          </cell>
          <cell r="BF312">
            <v>0</v>
          </cell>
          <cell r="BG312">
            <v>8951519.3903890997</v>
          </cell>
          <cell r="BH312">
            <v>8086646.8333333321</v>
          </cell>
          <cell r="BI312">
            <v>7928530.8333333321</v>
          </cell>
          <cell r="BJ312">
            <v>8793403.3903890997</v>
          </cell>
          <cell r="BK312">
            <v>6161.441123710686</v>
          </cell>
          <cell r="BL312">
            <v>5959.3718517428351</v>
          </cell>
          <cell r="BM312">
            <v>3.3907813943302625E-2</v>
          </cell>
          <cell r="BN312">
            <v>0</v>
          </cell>
          <cell r="BO312">
            <v>0</v>
          </cell>
          <cell r="BP312">
            <v>8951519.3903890997</v>
          </cell>
          <cell r="BQ312">
            <v>6131.0066965239521</v>
          </cell>
          <cell r="BR312" t="str">
            <v>Y</v>
          </cell>
          <cell r="BS312">
            <v>6272.2312673519336</v>
          </cell>
          <cell r="BT312">
            <v>3.1303615685889241E-2</v>
          </cell>
          <cell r="BU312">
            <v>0</v>
          </cell>
          <cell r="BV312">
            <v>8951519.3903890997</v>
          </cell>
          <cell r="BW312">
            <v>0</v>
          </cell>
          <cell r="BX312">
            <v>8951519.3903890997</v>
          </cell>
          <cell r="BY312">
            <v>36816</v>
          </cell>
          <cell r="BZ312">
            <v>8914703.3903890997</v>
          </cell>
        </row>
        <row r="313">
          <cell r="C313">
            <v>9254501</v>
          </cell>
          <cell r="D313" t="str">
            <v>Bourne Grammar School</v>
          </cell>
          <cell r="E313">
            <v>1208</v>
          </cell>
          <cell r="F313">
            <v>0</v>
          </cell>
          <cell r="G313">
            <v>1208</v>
          </cell>
          <cell r="H313">
            <v>0</v>
          </cell>
          <cell r="I313">
            <v>3279528</v>
          </cell>
          <cell r="J313">
            <v>2479320</v>
          </cell>
          <cell r="K313">
            <v>0</v>
          </cell>
          <cell r="L313">
            <v>27729.999999999996</v>
          </cell>
          <cell r="M313">
            <v>0</v>
          </cell>
          <cell r="N313">
            <v>75255.000000000029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25300.944490472255</v>
          </cell>
          <cell r="V313">
            <v>17439.436619718312</v>
          </cell>
          <cell r="W313">
            <v>12505.352112676021</v>
          </cell>
          <cell r="X313">
            <v>650.53852526926255</v>
          </cell>
          <cell r="Y313">
            <v>5604.639602319804</v>
          </cell>
          <cell r="Z313">
            <v>0</v>
          </cell>
          <cell r="AA313">
            <v>0</v>
          </cell>
          <cell r="AB313">
            <v>1530.0000000000002</v>
          </cell>
          <cell r="AC313">
            <v>0</v>
          </cell>
          <cell r="AD313">
            <v>0</v>
          </cell>
          <cell r="AE313">
            <v>38353.497267384279</v>
          </cell>
          <cell r="AF313">
            <v>0</v>
          </cell>
          <cell r="AG313">
            <v>0</v>
          </cell>
          <cell r="AH313">
            <v>121300</v>
          </cell>
          <cell r="AI313">
            <v>0</v>
          </cell>
          <cell r="AJ313">
            <v>0</v>
          </cell>
          <cell r="AK313">
            <v>0</v>
          </cell>
          <cell r="AL313">
            <v>40300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5758848</v>
          </cell>
          <cell r="AV313">
            <v>204369.40861783994</v>
          </cell>
          <cell r="AW313">
            <v>161600</v>
          </cell>
          <cell r="AX313">
            <v>374771.4995822857</v>
          </cell>
          <cell r="AY313">
            <v>6124817.4086178401</v>
          </cell>
          <cell r="AZ313">
            <v>6084517.4086178401</v>
          </cell>
          <cell r="BA313">
            <v>5525</v>
          </cell>
          <cell r="BB313">
            <v>6674200</v>
          </cell>
          <cell r="BC313">
            <v>0</v>
          </cell>
          <cell r="BD313">
            <v>589682.59138215985</v>
          </cell>
          <cell r="BE313">
            <v>6714500</v>
          </cell>
          <cell r="BF313">
            <v>0</v>
          </cell>
          <cell r="BG313">
            <v>6714500</v>
          </cell>
          <cell r="BH313">
            <v>6714500</v>
          </cell>
          <cell r="BI313">
            <v>6552900</v>
          </cell>
          <cell r="BJ313">
            <v>6552900</v>
          </cell>
          <cell r="BK313">
            <v>5424.5860927152316</v>
          </cell>
          <cell r="BL313">
            <v>5313.5785953177256</v>
          </cell>
          <cell r="BM313">
            <v>2.0891287369932728E-2</v>
          </cell>
          <cell r="BN313">
            <v>0</v>
          </cell>
          <cell r="BO313">
            <v>0</v>
          </cell>
          <cell r="BP313">
            <v>6714500</v>
          </cell>
          <cell r="BQ313">
            <v>5525</v>
          </cell>
          <cell r="BR313" t="str">
            <v>Y</v>
          </cell>
          <cell r="BS313">
            <v>5558.3609271523183</v>
          </cell>
          <cell r="BT313">
            <v>2.0126885768459335E-2</v>
          </cell>
          <cell r="BU313">
            <v>0</v>
          </cell>
          <cell r="BV313">
            <v>6714500</v>
          </cell>
          <cell r="BW313">
            <v>0</v>
          </cell>
          <cell r="BX313">
            <v>6714500</v>
          </cell>
          <cell r="BY313">
            <v>40300</v>
          </cell>
          <cell r="BZ313">
            <v>6674200</v>
          </cell>
        </row>
        <row r="314">
          <cell r="C314">
            <v>9254507</v>
          </cell>
          <cell r="D314" t="str">
            <v>The Thomas Cowley High School</v>
          </cell>
          <cell r="E314">
            <v>615</v>
          </cell>
          <cell r="F314">
            <v>0</v>
          </cell>
          <cell r="G314">
            <v>615</v>
          </cell>
          <cell r="H314">
            <v>0</v>
          </cell>
          <cell r="I314">
            <v>1719144</v>
          </cell>
          <cell r="J314">
            <v>1206432</v>
          </cell>
          <cell r="K314">
            <v>0</v>
          </cell>
          <cell r="L314">
            <v>75199.999999999927</v>
          </cell>
          <cell r="M314">
            <v>0</v>
          </cell>
          <cell r="N314">
            <v>166080.00000000026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49599.999999999956</v>
          </cell>
          <cell r="V314">
            <v>4249.9999999999964</v>
          </cell>
          <cell r="W314">
            <v>6544.9999999999936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6120.0000000000027</v>
          </cell>
          <cell r="AC314">
            <v>0</v>
          </cell>
          <cell r="AD314">
            <v>0</v>
          </cell>
          <cell r="AE314">
            <v>326962.61195894436</v>
          </cell>
          <cell r="AF314">
            <v>0</v>
          </cell>
          <cell r="AG314">
            <v>9443.0000000000273</v>
          </cell>
          <cell r="AH314">
            <v>121300</v>
          </cell>
          <cell r="AI314">
            <v>0</v>
          </cell>
          <cell r="AJ314">
            <v>0</v>
          </cell>
          <cell r="AK314">
            <v>0</v>
          </cell>
          <cell r="AL314">
            <v>15313.6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2925576</v>
          </cell>
          <cell r="AV314">
            <v>644200.61195894447</v>
          </cell>
          <cell r="AW314">
            <v>136613.6</v>
          </cell>
          <cell r="AX314">
            <v>431776.74271247041</v>
          </cell>
          <cell r="AY314">
            <v>3706390.2119589443</v>
          </cell>
          <cell r="AZ314">
            <v>3691076.6119589442</v>
          </cell>
          <cell r="BA314">
            <v>5525</v>
          </cell>
          <cell r="BB314">
            <v>3397875</v>
          </cell>
          <cell r="BC314">
            <v>0</v>
          </cell>
          <cell r="BD314">
            <v>0</v>
          </cell>
          <cell r="BE314">
            <v>3706390.2119589443</v>
          </cell>
          <cell r="BF314">
            <v>0</v>
          </cell>
          <cell r="BG314">
            <v>3706390.2119589448</v>
          </cell>
          <cell r="BH314">
            <v>3413188.6</v>
          </cell>
          <cell r="BI314">
            <v>3276575</v>
          </cell>
          <cell r="BJ314">
            <v>3569776.6119589442</v>
          </cell>
          <cell r="BK314">
            <v>5804.5148161934048</v>
          </cell>
          <cell r="BL314">
            <v>5614.2548644151566</v>
          </cell>
          <cell r="BM314">
            <v>3.3888727243961317E-2</v>
          </cell>
          <cell r="BN314">
            <v>0</v>
          </cell>
          <cell r="BO314">
            <v>0</v>
          </cell>
          <cell r="BP314">
            <v>3706390.2119589443</v>
          </cell>
          <cell r="BQ314">
            <v>6001.7505885511291</v>
          </cell>
          <cell r="BR314" t="str">
            <v>Y</v>
          </cell>
          <cell r="BS314">
            <v>6026.6507511527552</v>
          </cell>
          <cell r="BT314">
            <v>3.2089181857994253E-2</v>
          </cell>
          <cell r="BU314">
            <v>0</v>
          </cell>
          <cell r="BV314">
            <v>3706390.2119589443</v>
          </cell>
          <cell r="BW314">
            <v>0</v>
          </cell>
          <cell r="BX314">
            <v>3706390.2119589443</v>
          </cell>
          <cell r="BY314">
            <v>15286.16</v>
          </cell>
          <cell r="BZ314">
            <v>3691104.0519589442</v>
          </cell>
        </row>
        <row r="315">
          <cell r="C315">
            <v>9254514</v>
          </cell>
          <cell r="D315" t="str">
            <v>De Aston School</v>
          </cell>
          <cell r="E315">
            <v>861</v>
          </cell>
          <cell r="F315">
            <v>0</v>
          </cell>
          <cell r="G315">
            <v>861</v>
          </cell>
          <cell r="H315">
            <v>0</v>
          </cell>
          <cell r="I315">
            <v>2444904</v>
          </cell>
          <cell r="J315">
            <v>1646064</v>
          </cell>
          <cell r="K315">
            <v>0</v>
          </cell>
          <cell r="L315">
            <v>100110.00000000019</v>
          </cell>
          <cell r="M315">
            <v>0</v>
          </cell>
          <cell r="N315">
            <v>218845.0000000002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14079.999999999998</v>
          </cell>
          <cell r="V315">
            <v>105825</v>
          </cell>
          <cell r="W315">
            <v>0</v>
          </cell>
          <cell r="X315">
            <v>35100</v>
          </cell>
          <cell r="Y315">
            <v>16799.999999999993</v>
          </cell>
          <cell r="Z315">
            <v>12459.999999999987</v>
          </cell>
          <cell r="AA315">
            <v>0</v>
          </cell>
          <cell r="AB315">
            <v>7694.6845794392484</v>
          </cell>
          <cell r="AC315">
            <v>0</v>
          </cell>
          <cell r="AD315">
            <v>0</v>
          </cell>
          <cell r="AE315">
            <v>408994.39079859405</v>
          </cell>
          <cell r="AF315">
            <v>0</v>
          </cell>
          <cell r="AG315">
            <v>0</v>
          </cell>
          <cell r="AH315">
            <v>121300</v>
          </cell>
          <cell r="AI315">
            <v>0</v>
          </cell>
          <cell r="AJ315">
            <v>0</v>
          </cell>
          <cell r="AK315">
            <v>0</v>
          </cell>
          <cell r="AL315">
            <v>33800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4090968</v>
          </cell>
          <cell r="AV315">
            <v>919909.07537803368</v>
          </cell>
          <cell r="AW315">
            <v>155100</v>
          </cell>
          <cell r="AX315">
            <v>640095.14215844695</v>
          </cell>
          <cell r="AY315">
            <v>5165977.0753780333</v>
          </cell>
          <cell r="AZ315">
            <v>5132177.0753780333</v>
          </cell>
          <cell r="BA315">
            <v>5525</v>
          </cell>
          <cell r="BB315">
            <v>4757025</v>
          </cell>
          <cell r="BC315">
            <v>0</v>
          </cell>
          <cell r="BD315">
            <v>0</v>
          </cell>
          <cell r="BE315">
            <v>5165977.0753780333</v>
          </cell>
          <cell r="BF315">
            <v>0</v>
          </cell>
          <cell r="BG315">
            <v>5165977.0753780333</v>
          </cell>
          <cell r="BH315">
            <v>4790825</v>
          </cell>
          <cell r="BI315">
            <v>4635725</v>
          </cell>
          <cell r="BJ315">
            <v>5010877.0753780333</v>
          </cell>
          <cell r="BK315">
            <v>5819.8340016005031</v>
          </cell>
          <cell r="BL315">
            <v>5645.2569722289891</v>
          </cell>
          <cell r="BM315">
            <v>3.092454962286395E-2</v>
          </cell>
          <cell r="BN315">
            <v>0</v>
          </cell>
          <cell r="BO315">
            <v>0</v>
          </cell>
          <cell r="BP315">
            <v>5165977.0753780333</v>
          </cell>
          <cell r="BQ315">
            <v>5960.7166961417342</v>
          </cell>
          <cell r="BR315" t="str">
            <v>Y</v>
          </cell>
          <cell r="BS315">
            <v>5999.9733744228033</v>
          </cell>
          <cell r="BT315">
            <v>2.8418843266755367E-2</v>
          </cell>
          <cell r="BU315">
            <v>0</v>
          </cell>
          <cell r="BV315">
            <v>5165977.0753780333</v>
          </cell>
          <cell r="BW315">
            <v>0</v>
          </cell>
          <cell r="BX315">
            <v>5165977.0753780333</v>
          </cell>
          <cell r="BY315">
            <v>33800</v>
          </cell>
          <cell r="BZ315">
            <v>5132177.0753780333</v>
          </cell>
        </row>
        <row r="316">
          <cell r="C316">
            <v>9254516</v>
          </cell>
          <cell r="D316" t="str">
            <v>William Lovell Church of England Academy</v>
          </cell>
          <cell r="E316">
            <v>292</v>
          </cell>
          <cell r="F316">
            <v>0</v>
          </cell>
          <cell r="G316">
            <v>292</v>
          </cell>
          <cell r="H316">
            <v>0</v>
          </cell>
          <cell r="I316">
            <v>830088</v>
          </cell>
          <cell r="J316">
            <v>557208</v>
          </cell>
          <cell r="K316">
            <v>0</v>
          </cell>
          <cell r="L316">
            <v>53580.000000000051</v>
          </cell>
          <cell r="M316">
            <v>0</v>
          </cell>
          <cell r="N316">
            <v>114180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30719.999999999978</v>
          </cell>
          <cell r="V316">
            <v>11474.999999999996</v>
          </cell>
          <cell r="W316">
            <v>11304.999999999995</v>
          </cell>
          <cell r="X316">
            <v>2600</v>
          </cell>
          <cell r="Y316">
            <v>0</v>
          </cell>
          <cell r="Z316">
            <v>3560</v>
          </cell>
          <cell r="AA316">
            <v>0</v>
          </cell>
          <cell r="AB316">
            <v>1530.000000000002</v>
          </cell>
          <cell r="AC316">
            <v>0</v>
          </cell>
          <cell r="AD316">
            <v>0</v>
          </cell>
          <cell r="AE316">
            <v>174157.09211705218</v>
          </cell>
          <cell r="AF316">
            <v>0</v>
          </cell>
          <cell r="AG316">
            <v>24578.400000000111</v>
          </cell>
          <cell r="AH316">
            <v>121300</v>
          </cell>
          <cell r="AI316">
            <v>80000</v>
          </cell>
          <cell r="AJ316">
            <v>0</v>
          </cell>
          <cell r="AK316">
            <v>0</v>
          </cell>
          <cell r="AL316">
            <v>13416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1387296</v>
          </cell>
          <cell r="AV316">
            <v>427685.49211705232</v>
          </cell>
          <cell r="AW316">
            <v>214716</v>
          </cell>
          <cell r="AX316">
            <v>251475.82259496514</v>
          </cell>
          <cell r="AY316">
            <v>2029697.4921170524</v>
          </cell>
          <cell r="AZ316">
            <v>2016281.4921170524</v>
          </cell>
          <cell r="BA316">
            <v>5525</v>
          </cell>
          <cell r="BB316">
            <v>1613300</v>
          </cell>
          <cell r="BC316">
            <v>0</v>
          </cell>
          <cell r="BD316">
            <v>0</v>
          </cell>
          <cell r="BE316">
            <v>2029697.4921170524</v>
          </cell>
          <cell r="BF316">
            <v>0</v>
          </cell>
          <cell r="BG316">
            <v>2029697.4921170522</v>
          </cell>
          <cell r="BH316">
            <v>1626716</v>
          </cell>
          <cell r="BI316">
            <v>1412000</v>
          </cell>
          <cell r="BJ316">
            <v>1814981.4921170524</v>
          </cell>
          <cell r="BK316">
            <v>6215.6900414967549</v>
          </cell>
          <cell r="BL316">
            <v>5877.9679352313169</v>
          </cell>
          <cell r="BM316">
            <v>5.7455588391559939E-2</v>
          </cell>
          <cell r="BN316">
            <v>0</v>
          </cell>
          <cell r="BO316">
            <v>0</v>
          </cell>
          <cell r="BP316">
            <v>2029697.4921170524</v>
          </cell>
          <cell r="BQ316">
            <v>6905.0736031405904</v>
          </cell>
          <cell r="BR316" t="str">
            <v>Y</v>
          </cell>
          <cell r="BS316">
            <v>6951.0188086200424</v>
          </cell>
          <cell r="BT316">
            <v>4.6512073025519296E-2</v>
          </cell>
          <cell r="BU316">
            <v>0</v>
          </cell>
          <cell r="BV316">
            <v>2029697.4921170524</v>
          </cell>
          <cell r="BW316">
            <v>0</v>
          </cell>
          <cell r="BX316">
            <v>2029697.4921170524</v>
          </cell>
          <cell r="BY316">
            <v>13416</v>
          </cell>
          <cell r="BZ316">
            <v>2016281.4921170524</v>
          </cell>
        </row>
        <row r="317">
          <cell r="C317">
            <v>9254603</v>
          </cell>
          <cell r="D317" t="str">
            <v>Spalding Grammar School</v>
          </cell>
          <cell r="E317">
            <v>694</v>
          </cell>
          <cell r="F317">
            <v>0</v>
          </cell>
          <cell r="G317">
            <v>694</v>
          </cell>
          <cell r="H317">
            <v>0</v>
          </cell>
          <cell r="I317">
            <v>2023056</v>
          </cell>
          <cell r="J317">
            <v>1267776</v>
          </cell>
          <cell r="K317">
            <v>0</v>
          </cell>
          <cell r="L317">
            <v>15980.000000000004</v>
          </cell>
          <cell r="M317">
            <v>0</v>
          </cell>
          <cell r="N317">
            <v>50170.000000000007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36532.640692640809</v>
          </cell>
          <cell r="V317">
            <v>20429.437229437244</v>
          </cell>
          <cell r="W317">
            <v>9533.7373737373764</v>
          </cell>
          <cell r="X317">
            <v>3254.6897546897571</v>
          </cell>
          <cell r="Y317">
            <v>701.01010101009956</v>
          </cell>
          <cell r="Z317">
            <v>0</v>
          </cell>
          <cell r="AA317">
            <v>0</v>
          </cell>
          <cell r="AB317">
            <v>4590.0000000000036</v>
          </cell>
          <cell r="AC317">
            <v>0</v>
          </cell>
          <cell r="AD317">
            <v>0</v>
          </cell>
          <cell r="AE317">
            <v>57144.213568892133</v>
          </cell>
          <cell r="AF317">
            <v>0</v>
          </cell>
          <cell r="AG317">
            <v>0</v>
          </cell>
          <cell r="AH317">
            <v>121300</v>
          </cell>
          <cell r="AI317">
            <v>0</v>
          </cell>
          <cell r="AJ317">
            <v>0</v>
          </cell>
          <cell r="AK317">
            <v>0</v>
          </cell>
          <cell r="AL317">
            <v>27404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3290832</v>
          </cell>
          <cell r="AV317">
            <v>198335.72872040741</v>
          </cell>
          <cell r="AW317">
            <v>148704</v>
          </cell>
          <cell r="AX317">
            <v>264207.42432839231</v>
          </cell>
          <cell r="AY317">
            <v>3637871.7287204075</v>
          </cell>
          <cell r="AZ317">
            <v>3610467.7287204075</v>
          </cell>
          <cell r="BA317">
            <v>5525</v>
          </cell>
          <cell r="BB317">
            <v>3834350</v>
          </cell>
          <cell r="BC317">
            <v>0</v>
          </cell>
          <cell r="BD317">
            <v>223882.27127959253</v>
          </cell>
          <cell r="BE317">
            <v>3861754</v>
          </cell>
          <cell r="BF317">
            <v>0</v>
          </cell>
          <cell r="BG317">
            <v>3861754</v>
          </cell>
          <cell r="BH317">
            <v>3861754</v>
          </cell>
          <cell r="BI317">
            <v>3713050</v>
          </cell>
          <cell r="BJ317">
            <v>3713050</v>
          </cell>
          <cell r="BK317">
            <v>5350.2161383285302</v>
          </cell>
          <cell r="BL317">
            <v>5230.6534954407298</v>
          </cell>
          <cell r="BM317">
            <v>2.2858069836210047E-2</v>
          </cell>
          <cell r="BN317">
            <v>0</v>
          </cell>
          <cell r="BO317">
            <v>0</v>
          </cell>
          <cell r="BP317">
            <v>3861754</v>
          </cell>
          <cell r="BQ317">
            <v>5525</v>
          </cell>
          <cell r="BR317" t="str">
            <v>Y</v>
          </cell>
          <cell r="BS317">
            <v>5564.4870317002878</v>
          </cell>
          <cell r="BT317">
            <v>1.97629802802608E-2</v>
          </cell>
          <cell r="BU317">
            <v>0</v>
          </cell>
          <cell r="BV317">
            <v>3861754</v>
          </cell>
          <cell r="BW317">
            <v>0</v>
          </cell>
          <cell r="BX317">
            <v>3861754</v>
          </cell>
          <cell r="BY317">
            <v>27404</v>
          </cell>
          <cell r="BZ317">
            <v>3834350</v>
          </cell>
        </row>
        <row r="318">
          <cell r="C318">
            <v>9255400</v>
          </cell>
          <cell r="D318" t="str">
            <v>Skegness Grammar School</v>
          </cell>
          <cell r="E318">
            <v>501</v>
          </cell>
          <cell r="F318">
            <v>0</v>
          </cell>
          <cell r="G318">
            <v>501</v>
          </cell>
          <cell r="H318">
            <v>0</v>
          </cell>
          <cell r="I318">
            <v>1555848</v>
          </cell>
          <cell r="J318">
            <v>807696</v>
          </cell>
          <cell r="K318">
            <v>0</v>
          </cell>
          <cell r="L318">
            <v>36659.999999999993</v>
          </cell>
          <cell r="M318">
            <v>0</v>
          </cell>
          <cell r="N318">
            <v>83905.000000000087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42088.016032064057</v>
          </cell>
          <cell r="V318">
            <v>38403.306613226501</v>
          </cell>
          <cell r="W318">
            <v>14934.619238476953</v>
          </cell>
          <cell r="X318">
            <v>28714.629258517023</v>
          </cell>
          <cell r="Y318">
            <v>44979.559118236444</v>
          </cell>
          <cell r="Z318">
            <v>50933.326653306765</v>
          </cell>
          <cell r="AA318">
            <v>0</v>
          </cell>
          <cell r="AB318">
            <v>4608.3967935871724</v>
          </cell>
          <cell r="AC318">
            <v>0</v>
          </cell>
          <cell r="AD318">
            <v>0</v>
          </cell>
          <cell r="AE318">
            <v>64258.386283104774</v>
          </cell>
          <cell r="AF318">
            <v>0</v>
          </cell>
          <cell r="AG318">
            <v>1250.1999999999859</v>
          </cell>
          <cell r="AH318">
            <v>121300</v>
          </cell>
          <cell r="AI318">
            <v>0</v>
          </cell>
          <cell r="AJ318">
            <v>0</v>
          </cell>
          <cell r="AK318">
            <v>0</v>
          </cell>
          <cell r="AL318">
            <v>28528.959999999999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2363544</v>
          </cell>
          <cell r="AV318">
            <v>410735.43999051984</v>
          </cell>
          <cell r="AW318">
            <v>149828.96</v>
          </cell>
          <cell r="AX318">
            <v>339363.8473911339</v>
          </cell>
          <cell r="AY318">
            <v>2924108.39999052</v>
          </cell>
          <cell r="AZ318">
            <v>2895579.43999052</v>
          </cell>
          <cell r="BA318">
            <v>5525</v>
          </cell>
          <cell r="BB318">
            <v>2768025</v>
          </cell>
          <cell r="BC318">
            <v>0</v>
          </cell>
          <cell r="BD318">
            <v>0</v>
          </cell>
          <cell r="BE318">
            <v>2924108.39999052</v>
          </cell>
          <cell r="BF318">
            <v>0</v>
          </cell>
          <cell r="BG318">
            <v>2924108.3999905195</v>
          </cell>
          <cell r="BH318">
            <v>2796553.96</v>
          </cell>
          <cell r="BI318">
            <v>2646725</v>
          </cell>
          <cell r="BJ318">
            <v>2774279.43999052</v>
          </cell>
          <cell r="BK318">
            <v>5537.4839121567265</v>
          </cell>
          <cell r="BL318">
            <v>5343.434041596639</v>
          </cell>
          <cell r="BM318">
            <v>3.6315573290412455E-2</v>
          </cell>
          <cell r="BN318">
            <v>0</v>
          </cell>
          <cell r="BO318">
            <v>0</v>
          </cell>
          <cell r="BP318">
            <v>2924108.39999052</v>
          </cell>
          <cell r="BQ318">
            <v>5779.5996806198</v>
          </cell>
          <cell r="BR318" t="str">
            <v>Y</v>
          </cell>
          <cell r="BS318">
            <v>5836.5437125559283</v>
          </cell>
          <cell r="BT318">
            <v>3.1519374391220989E-2</v>
          </cell>
          <cell r="BU318">
            <v>0</v>
          </cell>
          <cell r="BV318">
            <v>2924108.39999052</v>
          </cell>
          <cell r="BW318">
            <v>0</v>
          </cell>
          <cell r="BX318">
            <v>2924108.39999052</v>
          </cell>
          <cell r="BY318">
            <v>28528.959999999999</v>
          </cell>
          <cell r="BZ318">
            <v>2895579.43999052</v>
          </cell>
        </row>
        <row r="319">
          <cell r="C319">
            <v>9255401</v>
          </cell>
          <cell r="D319" t="str">
            <v>Queen Elizabeth's Grammar Alford - A Selective Academy</v>
          </cell>
          <cell r="E319">
            <v>427</v>
          </cell>
          <cell r="F319">
            <v>0</v>
          </cell>
          <cell r="G319">
            <v>427</v>
          </cell>
          <cell r="H319">
            <v>0</v>
          </cell>
          <cell r="I319">
            <v>1165752</v>
          </cell>
          <cell r="J319">
            <v>869040</v>
          </cell>
          <cell r="K319">
            <v>0</v>
          </cell>
          <cell r="L319">
            <v>26320.000000000091</v>
          </cell>
          <cell r="M319">
            <v>0</v>
          </cell>
          <cell r="N319">
            <v>59685.000000000022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14113.051643192512</v>
          </cell>
          <cell r="V319">
            <v>14483.920187793436</v>
          </cell>
          <cell r="W319">
            <v>50097.323943661897</v>
          </cell>
          <cell r="X319">
            <v>24757.981220657275</v>
          </cell>
          <cell r="Y319">
            <v>25960.798122065728</v>
          </cell>
          <cell r="Z319">
            <v>14273.427230046951</v>
          </cell>
          <cell r="AA319">
            <v>0</v>
          </cell>
          <cell r="AB319">
            <v>7650</v>
          </cell>
          <cell r="AC319">
            <v>0</v>
          </cell>
          <cell r="AD319">
            <v>0</v>
          </cell>
          <cell r="AE319">
            <v>38781.029372842095</v>
          </cell>
          <cell r="AF319">
            <v>0</v>
          </cell>
          <cell r="AG319">
            <v>0</v>
          </cell>
          <cell r="AH319">
            <v>121300</v>
          </cell>
          <cell r="AI319">
            <v>0</v>
          </cell>
          <cell r="AJ319">
            <v>0</v>
          </cell>
          <cell r="AK319">
            <v>0</v>
          </cell>
          <cell r="AL319">
            <v>21545.599999999999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2034792</v>
          </cell>
          <cell r="AV319">
            <v>276122.53172025998</v>
          </cell>
          <cell r="AW319">
            <v>142845.6</v>
          </cell>
          <cell r="AX319">
            <v>247479.17716642134</v>
          </cell>
          <cell r="AY319">
            <v>2453760.1317202603</v>
          </cell>
          <cell r="AZ319">
            <v>2432214.5317202602</v>
          </cell>
          <cell r="BA319">
            <v>5525</v>
          </cell>
          <cell r="BB319">
            <v>2359175</v>
          </cell>
          <cell r="BC319">
            <v>0</v>
          </cell>
          <cell r="BD319">
            <v>0</v>
          </cell>
          <cell r="BE319">
            <v>2453760.1317202603</v>
          </cell>
          <cell r="BF319">
            <v>0</v>
          </cell>
          <cell r="BG319">
            <v>2453760.1317202598</v>
          </cell>
          <cell r="BH319">
            <v>2380720.6</v>
          </cell>
          <cell r="BI319">
            <v>2237875</v>
          </cell>
          <cell r="BJ319">
            <v>2310914.5317202602</v>
          </cell>
          <cell r="BK319">
            <v>5411.9778260427638</v>
          </cell>
          <cell r="BL319">
            <v>5206.6186406103288</v>
          </cell>
          <cell r="BM319">
            <v>3.9441948720938473E-2</v>
          </cell>
          <cell r="BN319">
            <v>0</v>
          </cell>
          <cell r="BO319">
            <v>0</v>
          </cell>
          <cell r="BP319">
            <v>2453760.1317202603</v>
          </cell>
          <cell r="BQ319">
            <v>5696.0527674947543</v>
          </cell>
          <cell r="BR319" t="str">
            <v>Y</v>
          </cell>
          <cell r="BS319">
            <v>5746.5108471200474</v>
          </cell>
          <cell r="BT319">
            <v>3.6913789976126266E-2</v>
          </cell>
          <cell r="BU319">
            <v>0</v>
          </cell>
          <cell r="BV319">
            <v>2453760.1317202603</v>
          </cell>
          <cell r="BW319">
            <v>0</v>
          </cell>
          <cell r="BX319">
            <v>2453760.1317202603</v>
          </cell>
          <cell r="BY319">
            <v>21545.599999999999</v>
          </cell>
          <cell r="BZ319">
            <v>2432214.5317202602</v>
          </cell>
        </row>
        <row r="320">
          <cell r="C320">
            <v>9255402</v>
          </cell>
          <cell r="D320" t="str">
            <v>The King's School, Grantham</v>
          </cell>
          <cell r="E320">
            <v>891</v>
          </cell>
          <cell r="F320">
            <v>0</v>
          </cell>
          <cell r="G320">
            <v>891</v>
          </cell>
          <cell r="H320">
            <v>0</v>
          </cell>
          <cell r="I320">
            <v>2399544</v>
          </cell>
          <cell r="J320">
            <v>1850544</v>
          </cell>
          <cell r="K320">
            <v>0</v>
          </cell>
          <cell r="L320">
            <v>26790.000000000015</v>
          </cell>
          <cell r="M320">
            <v>0</v>
          </cell>
          <cell r="N320">
            <v>57090.000000000015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16959.999999999996</v>
          </cell>
          <cell r="V320">
            <v>11049.999999999995</v>
          </cell>
          <cell r="W320">
            <v>9519.9999999999891</v>
          </cell>
          <cell r="X320">
            <v>3899.9999999999977</v>
          </cell>
          <cell r="Y320">
            <v>17499.999999999985</v>
          </cell>
          <cell r="Z320">
            <v>0</v>
          </cell>
          <cell r="AA320">
            <v>0</v>
          </cell>
          <cell r="AB320">
            <v>7649.9999999999936</v>
          </cell>
          <cell r="AC320">
            <v>0</v>
          </cell>
          <cell r="AD320">
            <v>0</v>
          </cell>
          <cell r="AE320">
            <v>44873.479386368512</v>
          </cell>
          <cell r="AF320">
            <v>0</v>
          </cell>
          <cell r="AG320">
            <v>0</v>
          </cell>
          <cell r="AH320">
            <v>121300</v>
          </cell>
          <cell r="AI320">
            <v>0</v>
          </cell>
          <cell r="AJ320">
            <v>0</v>
          </cell>
          <cell r="AK320">
            <v>0</v>
          </cell>
          <cell r="AL320">
            <v>39052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4250088</v>
          </cell>
          <cell r="AV320">
            <v>195333.4793863685</v>
          </cell>
          <cell r="AW320">
            <v>160352</v>
          </cell>
          <cell r="AX320">
            <v>299198.47983956191</v>
          </cell>
          <cell r="AY320">
            <v>4605773.4793863688</v>
          </cell>
          <cell r="AZ320">
            <v>4566721.4793863688</v>
          </cell>
          <cell r="BA320">
            <v>5525</v>
          </cell>
          <cell r="BB320">
            <v>4922775</v>
          </cell>
          <cell r="BC320">
            <v>0</v>
          </cell>
          <cell r="BD320">
            <v>356053.52061363123</v>
          </cell>
          <cell r="BE320">
            <v>4961827</v>
          </cell>
          <cell r="BF320">
            <v>0</v>
          </cell>
          <cell r="BG320">
            <v>4961827</v>
          </cell>
          <cell r="BH320">
            <v>4961827</v>
          </cell>
          <cell r="BI320">
            <v>4801475</v>
          </cell>
          <cell r="BJ320">
            <v>4801475</v>
          </cell>
          <cell r="BK320">
            <v>5388.8608305274975</v>
          </cell>
          <cell r="BL320">
            <v>5283.152173913043</v>
          </cell>
          <cell r="BM320">
            <v>2.0008633697211824E-2</v>
          </cell>
          <cell r="BN320">
            <v>0</v>
          </cell>
          <cell r="BO320">
            <v>0</v>
          </cell>
          <cell r="BP320">
            <v>4961827</v>
          </cell>
          <cell r="BQ320">
            <v>5525</v>
          </cell>
          <cell r="BR320" t="str">
            <v>Y</v>
          </cell>
          <cell r="BS320">
            <v>5568.8294051627381</v>
          </cell>
          <cell r="BT320">
            <v>2.0409096454091724E-2</v>
          </cell>
          <cell r="BU320">
            <v>0</v>
          </cell>
          <cell r="BV320">
            <v>4961827</v>
          </cell>
          <cell r="BW320">
            <v>0</v>
          </cell>
          <cell r="BX320">
            <v>4961827</v>
          </cell>
          <cell r="BY320">
            <v>39052</v>
          </cell>
          <cell r="BZ320">
            <v>4922775</v>
          </cell>
        </row>
        <row r="321">
          <cell r="C321">
            <v>9255403</v>
          </cell>
          <cell r="D321" t="str">
            <v>Carre's Grammar School</v>
          </cell>
          <cell r="E321">
            <v>532</v>
          </cell>
          <cell r="F321">
            <v>0</v>
          </cell>
          <cell r="G321">
            <v>532</v>
          </cell>
          <cell r="H321">
            <v>0</v>
          </cell>
          <cell r="I321">
            <v>1410696</v>
          </cell>
          <cell r="J321">
            <v>1129752</v>
          </cell>
          <cell r="K321">
            <v>0</v>
          </cell>
          <cell r="L321">
            <v>11279.999999999996</v>
          </cell>
          <cell r="M321">
            <v>0</v>
          </cell>
          <cell r="N321">
            <v>25084.999999999989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14719.999999999996</v>
          </cell>
          <cell r="V321">
            <v>4249.9999999999982</v>
          </cell>
          <cell r="W321">
            <v>6544.9999999999982</v>
          </cell>
          <cell r="X321">
            <v>5849.9999999999973</v>
          </cell>
          <cell r="Y321">
            <v>699.99999999999966</v>
          </cell>
          <cell r="Z321">
            <v>0</v>
          </cell>
          <cell r="AA321">
            <v>0</v>
          </cell>
          <cell r="AB321">
            <v>3059.9999999999986</v>
          </cell>
          <cell r="AC321">
            <v>0</v>
          </cell>
          <cell r="AD321">
            <v>0</v>
          </cell>
          <cell r="AE321">
            <v>33817.402185596366</v>
          </cell>
          <cell r="AF321">
            <v>0</v>
          </cell>
          <cell r="AG321">
            <v>0</v>
          </cell>
          <cell r="AH321">
            <v>121300</v>
          </cell>
          <cell r="AI321">
            <v>0</v>
          </cell>
          <cell r="AJ321">
            <v>0</v>
          </cell>
          <cell r="AK321">
            <v>0</v>
          </cell>
          <cell r="AL321">
            <v>27916.219999999998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2540448</v>
          </cell>
          <cell r="AV321">
            <v>105307.40218559635</v>
          </cell>
          <cell r="AW321">
            <v>149216.22</v>
          </cell>
          <cell r="AX321">
            <v>180778.64241678445</v>
          </cell>
          <cell r="AY321">
            <v>2794971.6221855967</v>
          </cell>
          <cell r="AZ321">
            <v>2767055.4021855965</v>
          </cell>
          <cell r="BA321">
            <v>5525</v>
          </cell>
          <cell r="BB321">
            <v>2939300</v>
          </cell>
          <cell r="BC321">
            <v>0</v>
          </cell>
          <cell r="BD321">
            <v>172244.59781440347</v>
          </cell>
          <cell r="BE321">
            <v>2967216.22</v>
          </cell>
          <cell r="BF321">
            <v>0</v>
          </cell>
          <cell r="BG321">
            <v>2967216.22</v>
          </cell>
          <cell r="BH321">
            <v>2967216.22</v>
          </cell>
          <cell r="BI321">
            <v>2818000</v>
          </cell>
          <cell r="BJ321">
            <v>2818000</v>
          </cell>
          <cell r="BK321">
            <v>5296.9924812030076</v>
          </cell>
          <cell r="BL321">
            <v>5191.6114180478826</v>
          </cell>
          <cell r="BM321">
            <v>2.0298334114295054E-2</v>
          </cell>
          <cell r="BN321">
            <v>0</v>
          </cell>
          <cell r="BO321">
            <v>0</v>
          </cell>
          <cell r="BP321">
            <v>2967216.22</v>
          </cell>
          <cell r="BQ321">
            <v>5525</v>
          </cell>
          <cell r="BR321" t="str">
            <v>Y</v>
          </cell>
          <cell r="BS321">
            <v>5577.4740977443616</v>
          </cell>
          <cell r="BT321">
            <v>1.8407192356408419E-2</v>
          </cell>
          <cell r="BU321">
            <v>0</v>
          </cell>
          <cell r="BV321">
            <v>2967216.22</v>
          </cell>
          <cell r="BW321">
            <v>0</v>
          </cell>
          <cell r="BX321">
            <v>2967216.22</v>
          </cell>
          <cell r="BY321">
            <v>33483.599999999999</v>
          </cell>
          <cell r="BZ321">
            <v>2933732.62</v>
          </cell>
        </row>
        <row r="322">
          <cell r="C322">
            <v>9255405</v>
          </cell>
          <cell r="D322" t="str">
            <v>King Edward VI Grammar School</v>
          </cell>
          <cell r="E322">
            <v>759</v>
          </cell>
          <cell r="F322">
            <v>0</v>
          </cell>
          <cell r="G322">
            <v>759</v>
          </cell>
          <cell r="H322">
            <v>0</v>
          </cell>
          <cell r="I322">
            <v>2068416</v>
          </cell>
          <cell r="J322">
            <v>1548936</v>
          </cell>
          <cell r="K322">
            <v>0</v>
          </cell>
          <cell r="L322">
            <v>26789.999999999993</v>
          </cell>
          <cell r="M322">
            <v>0</v>
          </cell>
          <cell r="N322">
            <v>63145.000000000015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14739.41952506597</v>
          </cell>
          <cell r="V322">
            <v>44258.311345646463</v>
          </cell>
          <cell r="W322">
            <v>2978.9248021108165</v>
          </cell>
          <cell r="X322">
            <v>44258.311345646427</v>
          </cell>
          <cell r="Y322">
            <v>11214.775725593685</v>
          </cell>
          <cell r="Z322">
            <v>13367.612137203199</v>
          </cell>
          <cell r="AA322">
            <v>0</v>
          </cell>
          <cell r="AB322">
            <v>4589.9999999999945</v>
          </cell>
          <cell r="AC322">
            <v>0</v>
          </cell>
          <cell r="AD322">
            <v>0</v>
          </cell>
          <cell r="AE322">
            <v>41402.867618731012</v>
          </cell>
          <cell r="AF322">
            <v>0</v>
          </cell>
          <cell r="AG322">
            <v>0</v>
          </cell>
          <cell r="AH322">
            <v>121300</v>
          </cell>
          <cell r="AI322">
            <v>0</v>
          </cell>
          <cell r="AJ322">
            <v>0</v>
          </cell>
          <cell r="AK322">
            <v>0</v>
          </cell>
          <cell r="AL322">
            <v>21761.96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3617352</v>
          </cell>
          <cell r="AV322">
            <v>266745.22249999753</v>
          </cell>
          <cell r="AW322">
            <v>143061.96</v>
          </cell>
          <cell r="AX322">
            <v>318291.95515828801</v>
          </cell>
          <cell r="AY322">
            <v>4027159.1824999973</v>
          </cell>
          <cell r="AZ322">
            <v>4005397.2224999974</v>
          </cell>
          <cell r="BA322">
            <v>5525</v>
          </cell>
          <cell r="BB322">
            <v>4193475</v>
          </cell>
          <cell r="BC322">
            <v>0</v>
          </cell>
          <cell r="BD322">
            <v>188077.77750000264</v>
          </cell>
          <cell r="BE322">
            <v>4215236.96</v>
          </cell>
          <cell r="BF322">
            <v>0</v>
          </cell>
          <cell r="BG322">
            <v>4215236.9600000009</v>
          </cell>
          <cell r="BH322">
            <v>4215236.96</v>
          </cell>
          <cell r="BI322">
            <v>4072175</v>
          </cell>
          <cell r="BJ322">
            <v>4072175</v>
          </cell>
          <cell r="BK322">
            <v>5365.184453227931</v>
          </cell>
          <cell r="BL322">
            <v>5254.1246684350135</v>
          </cell>
          <cell r="BM322">
            <v>2.1137637913338215E-2</v>
          </cell>
          <cell r="BN322">
            <v>0</v>
          </cell>
          <cell r="BO322">
            <v>0</v>
          </cell>
          <cell r="BP322">
            <v>4215236.96</v>
          </cell>
          <cell r="BQ322">
            <v>5525</v>
          </cell>
          <cell r="BR322" t="str">
            <v>Y</v>
          </cell>
          <cell r="BS322">
            <v>5553.6718840579706</v>
          </cell>
          <cell r="BT322">
            <v>2.0171317315138104E-2</v>
          </cell>
          <cell r="BU322">
            <v>0</v>
          </cell>
          <cell r="BV322">
            <v>4215236.96</v>
          </cell>
          <cell r="BW322">
            <v>0</v>
          </cell>
          <cell r="BX322">
            <v>4215236.96</v>
          </cell>
          <cell r="BY322">
            <v>21761.96</v>
          </cell>
          <cell r="BZ322">
            <v>4193475</v>
          </cell>
        </row>
        <row r="323">
          <cell r="C323">
            <v>9255406</v>
          </cell>
          <cell r="D323" t="str">
            <v>Caistor Grammar School</v>
          </cell>
          <cell r="E323">
            <v>509</v>
          </cell>
          <cell r="F323">
            <v>0</v>
          </cell>
          <cell r="G323">
            <v>509</v>
          </cell>
          <cell r="H323">
            <v>0</v>
          </cell>
          <cell r="I323">
            <v>1388016</v>
          </cell>
          <cell r="J323">
            <v>1037736</v>
          </cell>
          <cell r="K323">
            <v>0</v>
          </cell>
          <cell r="L323">
            <v>12219.999999999993</v>
          </cell>
          <cell r="M323">
            <v>0</v>
          </cell>
          <cell r="N323">
            <v>29409.999999999993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7695.1181102362243</v>
          </cell>
          <cell r="V323">
            <v>5961.7125984251888</v>
          </cell>
          <cell r="W323">
            <v>596.17125984251845</v>
          </cell>
          <cell r="X323">
            <v>1953.8385826771648</v>
          </cell>
          <cell r="Y323">
            <v>4909.6456692913316</v>
          </cell>
          <cell r="Z323">
            <v>2675.2559055118104</v>
          </cell>
          <cell r="AA323">
            <v>0</v>
          </cell>
          <cell r="AB323">
            <v>4590.0000000000018</v>
          </cell>
          <cell r="AC323">
            <v>0</v>
          </cell>
          <cell r="AD323">
            <v>0</v>
          </cell>
          <cell r="AE323">
            <v>7247.0837070271318</v>
          </cell>
          <cell r="AF323">
            <v>0</v>
          </cell>
          <cell r="AG323">
            <v>0</v>
          </cell>
          <cell r="AH323">
            <v>121300</v>
          </cell>
          <cell r="AI323">
            <v>0</v>
          </cell>
          <cell r="AJ323">
            <v>0</v>
          </cell>
          <cell r="AK323">
            <v>0</v>
          </cell>
          <cell r="AL323">
            <v>16369.6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2425752</v>
          </cell>
          <cell r="AV323">
            <v>77258.825833011375</v>
          </cell>
          <cell r="AW323">
            <v>137669.6</v>
          </cell>
          <cell r="AX323">
            <v>154493.70222830866</v>
          </cell>
          <cell r="AY323">
            <v>2640680.4258330115</v>
          </cell>
          <cell r="AZ323">
            <v>2624310.8258330114</v>
          </cell>
          <cell r="BA323">
            <v>5525</v>
          </cell>
          <cell r="BB323">
            <v>2812225</v>
          </cell>
          <cell r="BC323">
            <v>0</v>
          </cell>
          <cell r="BD323">
            <v>187914.17416698858</v>
          </cell>
          <cell r="BE323">
            <v>2828594.6</v>
          </cell>
          <cell r="BF323">
            <v>0</v>
          </cell>
          <cell r="BG323">
            <v>2828594.6</v>
          </cell>
          <cell r="BH323">
            <v>2828594.6</v>
          </cell>
          <cell r="BI323">
            <v>2690925</v>
          </cell>
          <cell r="BJ323">
            <v>2690925</v>
          </cell>
          <cell r="BK323">
            <v>5286.6895874263264</v>
          </cell>
          <cell r="BL323">
            <v>5175.749506903353</v>
          </cell>
          <cell r="BM323">
            <v>2.1434592299144857E-2</v>
          </cell>
          <cell r="BN323">
            <v>0</v>
          </cell>
          <cell r="BO323">
            <v>0</v>
          </cell>
          <cell r="BP323">
            <v>2828594.6</v>
          </cell>
          <cell r="BQ323">
            <v>5525</v>
          </cell>
          <cell r="BR323" t="str">
            <v>Y</v>
          </cell>
          <cell r="BS323">
            <v>5557.160314341847</v>
          </cell>
          <cell r="BT323">
            <v>2.0170248278522207E-2</v>
          </cell>
          <cell r="BU323">
            <v>0</v>
          </cell>
          <cell r="BV323">
            <v>2828594.6</v>
          </cell>
          <cell r="BW323">
            <v>0</v>
          </cell>
          <cell r="BX323">
            <v>2828594.6</v>
          </cell>
          <cell r="BY323">
            <v>16369.6</v>
          </cell>
          <cell r="BZ323">
            <v>2812225</v>
          </cell>
        </row>
        <row r="324">
          <cell r="C324">
            <v>9255407</v>
          </cell>
          <cell r="D324" t="str">
            <v>Lincoln Castle Academy</v>
          </cell>
          <cell r="E324">
            <v>788</v>
          </cell>
          <cell r="F324">
            <v>0</v>
          </cell>
          <cell r="G324">
            <v>788</v>
          </cell>
          <cell r="H324">
            <v>0</v>
          </cell>
          <cell r="I324">
            <v>2258928</v>
          </cell>
          <cell r="J324">
            <v>1482480</v>
          </cell>
          <cell r="K324">
            <v>0</v>
          </cell>
          <cell r="L324">
            <v>120789.99999999984</v>
          </cell>
          <cell r="M324">
            <v>0</v>
          </cell>
          <cell r="N324">
            <v>270744.99999999988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1280.0000000000011</v>
          </cell>
          <cell r="V324">
            <v>34000.000000000029</v>
          </cell>
          <cell r="W324">
            <v>67234.999999999811</v>
          </cell>
          <cell r="X324">
            <v>55899.999999999767</v>
          </cell>
          <cell r="Y324">
            <v>126699.99999999988</v>
          </cell>
          <cell r="Z324">
            <v>5339.9999999999973</v>
          </cell>
          <cell r="AA324">
            <v>0</v>
          </cell>
          <cell r="AB324">
            <v>18383.329097839858</v>
          </cell>
          <cell r="AC324">
            <v>0</v>
          </cell>
          <cell r="AD324">
            <v>0</v>
          </cell>
          <cell r="AE324">
            <v>422699.20569971739</v>
          </cell>
          <cell r="AF324">
            <v>0</v>
          </cell>
          <cell r="AG324">
            <v>0</v>
          </cell>
          <cell r="AH324">
            <v>121300</v>
          </cell>
          <cell r="AI324">
            <v>0</v>
          </cell>
          <cell r="AJ324">
            <v>0</v>
          </cell>
          <cell r="AK324">
            <v>0</v>
          </cell>
          <cell r="AL324">
            <v>21944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3741408</v>
          </cell>
          <cell r="AV324">
            <v>1123072.5347975565</v>
          </cell>
          <cell r="AW324">
            <v>143244</v>
          </cell>
          <cell r="AX324">
            <v>720072.63532165205</v>
          </cell>
          <cell r="AY324">
            <v>5007724.5347975567</v>
          </cell>
          <cell r="AZ324">
            <v>4985780.5347975567</v>
          </cell>
          <cell r="BA324">
            <v>5525</v>
          </cell>
          <cell r="BB324">
            <v>4353700</v>
          </cell>
          <cell r="BC324">
            <v>0</v>
          </cell>
          <cell r="BD324">
            <v>0</v>
          </cell>
          <cell r="BE324">
            <v>5007724.5347975567</v>
          </cell>
          <cell r="BF324">
            <v>0</v>
          </cell>
          <cell r="BG324">
            <v>5007724.5347975576</v>
          </cell>
          <cell r="BH324">
            <v>4375644</v>
          </cell>
          <cell r="BI324">
            <v>4232400</v>
          </cell>
          <cell r="BJ324">
            <v>4864480.5347975567</v>
          </cell>
          <cell r="BK324">
            <v>6173.1986482202492</v>
          </cell>
          <cell r="BL324">
            <v>5982.5306749058973</v>
          </cell>
          <cell r="BM324">
            <v>3.1870789081637436E-2</v>
          </cell>
          <cell r="BN324">
            <v>0</v>
          </cell>
          <cell r="BO324">
            <v>0</v>
          </cell>
          <cell r="BP324">
            <v>5007724.5347975567</v>
          </cell>
          <cell r="BQ324">
            <v>6327.132658372534</v>
          </cell>
          <cell r="BR324" t="str">
            <v>Y</v>
          </cell>
          <cell r="BS324">
            <v>6354.9803741085743</v>
          </cell>
          <cell r="BT324">
            <v>3.1274358139882885E-2</v>
          </cell>
          <cell r="BU324">
            <v>0</v>
          </cell>
          <cell r="BV324">
            <v>5007724.5347975567</v>
          </cell>
          <cell r="BW324">
            <v>0</v>
          </cell>
          <cell r="BX324">
            <v>5007724.5347975567</v>
          </cell>
          <cell r="BY324">
            <v>21944</v>
          </cell>
          <cell r="BZ324">
            <v>4985780.5347975567</v>
          </cell>
        </row>
        <row r="325">
          <cell r="C325">
            <v>9255408</v>
          </cell>
          <cell r="D325" t="str">
            <v>Lincoln Christ's Hospital School</v>
          </cell>
          <cell r="E325">
            <v>1069</v>
          </cell>
          <cell r="F325">
            <v>0</v>
          </cell>
          <cell r="G325">
            <v>1069</v>
          </cell>
          <cell r="H325">
            <v>0</v>
          </cell>
          <cell r="I325">
            <v>3002832</v>
          </cell>
          <cell r="J325">
            <v>2080584</v>
          </cell>
          <cell r="K325">
            <v>0</v>
          </cell>
          <cell r="L325">
            <v>139589.99999999983</v>
          </cell>
          <cell r="M325">
            <v>0</v>
          </cell>
          <cell r="N325">
            <v>306210.00000000017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3526.5979381443422</v>
          </cell>
          <cell r="V325">
            <v>55353.561387066409</v>
          </cell>
          <cell r="W325">
            <v>50073.683223992521</v>
          </cell>
          <cell r="X325">
            <v>77494.985941893276</v>
          </cell>
          <cell r="Y325">
            <v>144470.29053420774</v>
          </cell>
          <cell r="Z325">
            <v>5350.0093720712293</v>
          </cell>
          <cell r="AA325">
            <v>0</v>
          </cell>
          <cell r="AB325">
            <v>87291.657303370739</v>
          </cell>
          <cell r="AC325">
            <v>0</v>
          </cell>
          <cell r="AD325">
            <v>0</v>
          </cell>
          <cell r="AE325">
            <v>545017.58179376845</v>
          </cell>
          <cell r="AF325">
            <v>0</v>
          </cell>
          <cell r="AG325">
            <v>13298.279850046933</v>
          </cell>
          <cell r="AH325">
            <v>121300</v>
          </cell>
          <cell r="AI325">
            <v>0</v>
          </cell>
          <cell r="AJ325">
            <v>0</v>
          </cell>
          <cell r="AK325">
            <v>0</v>
          </cell>
          <cell r="AL325">
            <v>37440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5083416</v>
          </cell>
          <cell r="AV325">
            <v>1427676.6473445615</v>
          </cell>
          <cell r="AW325">
            <v>158740</v>
          </cell>
          <cell r="AX325">
            <v>901122.00243736233</v>
          </cell>
          <cell r="AY325">
            <v>6669832.6473445613</v>
          </cell>
          <cell r="AZ325">
            <v>6632392.6473445613</v>
          </cell>
          <cell r="BA325">
            <v>5525</v>
          </cell>
          <cell r="BB325">
            <v>5906225</v>
          </cell>
          <cell r="BC325">
            <v>0</v>
          </cell>
          <cell r="BD325">
            <v>0</v>
          </cell>
          <cell r="BE325">
            <v>6669832.6473445613</v>
          </cell>
          <cell r="BF325">
            <v>0</v>
          </cell>
          <cell r="BG325">
            <v>6669832.6473445622</v>
          </cell>
          <cell r="BH325">
            <v>5943665</v>
          </cell>
          <cell r="BI325">
            <v>5784925</v>
          </cell>
          <cell r="BJ325">
            <v>6511092.6473445613</v>
          </cell>
          <cell r="BK325">
            <v>6090.8256757198887</v>
          </cell>
          <cell r="BL325">
            <v>5927.5177126760564</v>
          </cell>
          <cell r="BM325">
            <v>2.7550818227771241E-2</v>
          </cell>
          <cell r="BN325">
            <v>0</v>
          </cell>
          <cell r="BO325">
            <v>0</v>
          </cell>
          <cell r="BP325">
            <v>6669832.6473445613</v>
          </cell>
          <cell r="BQ325">
            <v>6204.2962089284947</v>
          </cell>
          <cell r="BR325" t="str">
            <v>Y</v>
          </cell>
          <cell r="BS325">
            <v>6239.3195952708711</v>
          </cell>
          <cell r="BT325">
            <v>2.6783243944241031E-2</v>
          </cell>
          <cell r="BU325">
            <v>0</v>
          </cell>
          <cell r="BV325">
            <v>6669832.6473445613</v>
          </cell>
          <cell r="BW325">
            <v>0</v>
          </cell>
          <cell r="BX325">
            <v>6669832.6473445613</v>
          </cell>
          <cell r="BY325">
            <v>37440</v>
          </cell>
          <cell r="BZ325">
            <v>6632392.6473445613</v>
          </cell>
        </row>
        <row r="326">
          <cell r="C326">
            <v>9255411</v>
          </cell>
          <cell r="D326" t="str">
            <v>Queen Elizabeth's Grammar School, Horncastle</v>
          </cell>
          <cell r="E326">
            <v>627</v>
          </cell>
          <cell r="F326">
            <v>0</v>
          </cell>
          <cell r="G326">
            <v>627</v>
          </cell>
          <cell r="H326">
            <v>0</v>
          </cell>
          <cell r="I326">
            <v>1723680</v>
          </cell>
          <cell r="J326">
            <v>1262664</v>
          </cell>
          <cell r="K326">
            <v>0</v>
          </cell>
          <cell r="L326">
            <v>19269.999999999996</v>
          </cell>
          <cell r="M326">
            <v>0</v>
          </cell>
          <cell r="N326">
            <v>45845.000000000022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14743.514376996809</v>
          </cell>
          <cell r="V326">
            <v>25966.413738019168</v>
          </cell>
          <cell r="W326">
            <v>11323.059105431304</v>
          </cell>
          <cell r="X326">
            <v>13671.805111821066</v>
          </cell>
          <cell r="Y326">
            <v>1402.2364217252405</v>
          </cell>
          <cell r="Z326">
            <v>891.42172523961722</v>
          </cell>
          <cell r="AA326">
            <v>0</v>
          </cell>
          <cell r="AB326">
            <v>9389.6574225122386</v>
          </cell>
          <cell r="AC326">
            <v>0</v>
          </cell>
          <cell r="AD326">
            <v>0</v>
          </cell>
          <cell r="AE326">
            <v>27926.289497807331</v>
          </cell>
          <cell r="AF326">
            <v>0</v>
          </cell>
          <cell r="AG326">
            <v>0</v>
          </cell>
          <cell r="AH326">
            <v>121300</v>
          </cell>
          <cell r="AI326">
            <v>0</v>
          </cell>
          <cell r="AJ326">
            <v>0</v>
          </cell>
          <cell r="AK326">
            <v>0</v>
          </cell>
          <cell r="AL326">
            <v>26104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2986344</v>
          </cell>
          <cell r="AV326">
            <v>170429.39739955281</v>
          </cell>
          <cell r="AW326">
            <v>147404</v>
          </cell>
          <cell r="AX326">
            <v>230056.03119814376</v>
          </cell>
          <cell r="AY326">
            <v>3304177.3973995526</v>
          </cell>
          <cell r="AZ326">
            <v>3278073.3973995526</v>
          </cell>
          <cell r="BA326">
            <v>5525</v>
          </cell>
          <cell r="BB326">
            <v>3464175</v>
          </cell>
          <cell r="BC326">
            <v>0</v>
          </cell>
          <cell r="BD326">
            <v>186101.60260044737</v>
          </cell>
          <cell r="BE326">
            <v>3490279</v>
          </cell>
          <cell r="BF326">
            <v>0</v>
          </cell>
          <cell r="BG326">
            <v>3490279.0000000005</v>
          </cell>
          <cell r="BH326">
            <v>3490279</v>
          </cell>
          <cell r="BI326">
            <v>3342875</v>
          </cell>
          <cell r="BJ326">
            <v>3342875</v>
          </cell>
          <cell r="BK326">
            <v>5331.5390749601274</v>
          </cell>
          <cell r="BL326">
            <v>5222.4603174603171</v>
          </cell>
          <cell r="BM326">
            <v>2.0886469378259501E-2</v>
          </cell>
          <cell r="BN326">
            <v>0</v>
          </cell>
          <cell r="BO326">
            <v>0</v>
          </cell>
          <cell r="BP326">
            <v>3490279</v>
          </cell>
          <cell r="BQ326">
            <v>5525</v>
          </cell>
          <cell r="BR326" t="str">
            <v>Y</v>
          </cell>
          <cell r="BS326">
            <v>5566.6331738437002</v>
          </cell>
          <cell r="BT326">
            <v>2.0690097622895642E-2</v>
          </cell>
          <cell r="BU326">
            <v>0</v>
          </cell>
          <cell r="BV326">
            <v>3490279</v>
          </cell>
          <cell r="BW326">
            <v>0</v>
          </cell>
          <cell r="BX326">
            <v>3490279</v>
          </cell>
          <cell r="BY326">
            <v>24440</v>
          </cell>
          <cell r="BZ326">
            <v>3465839</v>
          </cell>
        </row>
        <row r="327">
          <cell r="C327">
            <v>9255412</v>
          </cell>
          <cell r="D327" t="str">
            <v>North Kesteven Academy</v>
          </cell>
          <cell r="E327">
            <v>586</v>
          </cell>
          <cell r="F327">
            <v>0</v>
          </cell>
          <cell r="G327">
            <v>586</v>
          </cell>
          <cell r="H327">
            <v>0</v>
          </cell>
          <cell r="I327">
            <v>1478736</v>
          </cell>
          <cell r="J327">
            <v>1329120</v>
          </cell>
          <cell r="K327">
            <v>0</v>
          </cell>
          <cell r="L327">
            <v>70030.000000000116</v>
          </cell>
          <cell r="M327">
            <v>0</v>
          </cell>
          <cell r="N327">
            <v>151374.99999999977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4159.9999999999945</v>
          </cell>
          <cell r="V327">
            <v>1699.9999999999998</v>
          </cell>
          <cell r="W327">
            <v>6545.0000000000073</v>
          </cell>
          <cell r="X327">
            <v>16900.000000000015</v>
          </cell>
          <cell r="Y327">
            <v>3500.0000000000014</v>
          </cell>
          <cell r="Z327">
            <v>15129.999999999984</v>
          </cell>
          <cell r="AA327">
            <v>0</v>
          </cell>
          <cell r="AB327">
            <v>7650.0000000000027</v>
          </cell>
          <cell r="AC327">
            <v>0</v>
          </cell>
          <cell r="AD327">
            <v>0</v>
          </cell>
          <cell r="AE327">
            <v>300366.79871941358</v>
          </cell>
          <cell r="AF327">
            <v>0</v>
          </cell>
          <cell r="AG327">
            <v>23727.199999999968</v>
          </cell>
          <cell r="AH327">
            <v>121300</v>
          </cell>
          <cell r="AI327">
            <v>1375.1111111111088</v>
          </cell>
          <cell r="AJ327">
            <v>0</v>
          </cell>
          <cell r="AK327">
            <v>0</v>
          </cell>
          <cell r="AL327">
            <v>30680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2807856</v>
          </cell>
          <cell r="AV327">
            <v>601083.99871941342</v>
          </cell>
          <cell r="AW327">
            <v>153355.11111111112</v>
          </cell>
          <cell r="AX327">
            <v>397731.72369712446</v>
          </cell>
          <cell r="AY327">
            <v>3562295.1098305243</v>
          </cell>
          <cell r="AZ327">
            <v>3531615.1098305243</v>
          </cell>
          <cell r="BA327">
            <v>5525</v>
          </cell>
          <cell r="BB327">
            <v>3237650</v>
          </cell>
          <cell r="BC327">
            <v>0</v>
          </cell>
          <cell r="BD327">
            <v>0</v>
          </cell>
          <cell r="BE327">
            <v>3562295.1098305243</v>
          </cell>
          <cell r="BF327">
            <v>0</v>
          </cell>
          <cell r="BG327">
            <v>3562295.1098305248</v>
          </cell>
          <cell r="BH327">
            <v>3268330</v>
          </cell>
          <cell r="BI327">
            <v>3114974.888888889</v>
          </cell>
          <cell r="BJ327">
            <v>3408939.9987194133</v>
          </cell>
          <cell r="BK327">
            <v>5817.3037520809103</v>
          </cell>
          <cell r="BL327">
            <v>5506.4422167513549</v>
          </cell>
          <cell r="BM327">
            <v>5.6454153715419342E-2</v>
          </cell>
          <cell r="BN327">
            <v>0</v>
          </cell>
          <cell r="BO327">
            <v>0</v>
          </cell>
          <cell r="BP327">
            <v>3562295.1098305243</v>
          </cell>
          <cell r="BQ327">
            <v>6026.6469451032835</v>
          </cell>
          <cell r="BR327" t="str">
            <v>Y</v>
          </cell>
          <cell r="BS327">
            <v>6079.0018939087449</v>
          </cell>
          <cell r="BT327">
            <v>5.9019849788747525E-2</v>
          </cell>
          <cell r="BU327">
            <v>0</v>
          </cell>
          <cell r="BV327">
            <v>3562295.1098305243</v>
          </cell>
          <cell r="BW327">
            <v>0</v>
          </cell>
          <cell r="BX327">
            <v>3562295.1098305243</v>
          </cell>
          <cell r="BY327">
            <v>30680</v>
          </cell>
          <cell r="BZ327">
            <v>3531615.1098305243</v>
          </cell>
        </row>
        <row r="328">
          <cell r="C328">
            <v>9255413</v>
          </cell>
          <cell r="D328" t="str">
            <v>Sir Robert Pattinson Academy</v>
          </cell>
          <cell r="E328">
            <v>1199.3333333333335</v>
          </cell>
          <cell r="F328">
            <v>0</v>
          </cell>
          <cell r="G328">
            <v>1199.3333333333335</v>
          </cell>
          <cell r="H328">
            <v>0</v>
          </cell>
          <cell r="I328">
            <v>3457944</v>
          </cell>
          <cell r="J328">
            <v>2233944</v>
          </cell>
          <cell r="K328">
            <v>0</v>
          </cell>
          <cell r="L328">
            <v>70520.394477317561</v>
          </cell>
          <cell r="M328">
            <v>0</v>
          </cell>
          <cell r="N328">
            <v>173634.67455621352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6169.1596164692737</v>
          </cell>
          <cell r="V328">
            <v>3018.6266215454048</v>
          </cell>
          <cell r="W328">
            <v>4829.802594472646</v>
          </cell>
          <cell r="X328">
            <v>24402.679075014141</v>
          </cell>
          <cell r="Y328">
            <v>3551.3254371122375</v>
          </cell>
          <cell r="Z328">
            <v>9030.5132543711297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442458.76736215857</v>
          </cell>
          <cell r="AF328">
            <v>0</v>
          </cell>
          <cell r="AG328">
            <v>0</v>
          </cell>
          <cell r="AH328">
            <v>121300</v>
          </cell>
          <cell r="AI328">
            <v>0</v>
          </cell>
          <cell r="AJ328">
            <v>0</v>
          </cell>
          <cell r="AK328">
            <v>0</v>
          </cell>
          <cell r="AL328">
            <v>33280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5691888</v>
          </cell>
          <cell r="AV328">
            <v>737615.94299467443</v>
          </cell>
          <cell r="AW328">
            <v>154580</v>
          </cell>
          <cell r="AX328">
            <v>629793.19705871749</v>
          </cell>
          <cell r="AY328">
            <v>6584083.9429946747</v>
          </cell>
          <cell r="AZ328">
            <v>6550803.9429946747</v>
          </cell>
          <cell r="BA328">
            <v>5525</v>
          </cell>
          <cell r="BB328">
            <v>6626316.6666666679</v>
          </cell>
          <cell r="BC328">
            <v>0</v>
          </cell>
          <cell r="BD328">
            <v>75512.723671993241</v>
          </cell>
          <cell r="BE328">
            <v>6659596.6666666679</v>
          </cell>
          <cell r="BF328">
            <v>0</v>
          </cell>
          <cell r="BG328">
            <v>6659596.666666667</v>
          </cell>
          <cell r="BH328">
            <v>6659596.6666666679</v>
          </cell>
          <cell r="BI328">
            <v>6505016.6666666679</v>
          </cell>
          <cell r="BJ328">
            <v>6505016.6666666679</v>
          </cell>
          <cell r="BK328">
            <v>5423.8604780433579</v>
          </cell>
          <cell r="BL328">
            <v>5311.2717013888887</v>
          </cell>
          <cell r="BM328">
            <v>2.1198082678584768E-2</v>
          </cell>
          <cell r="BN328">
            <v>0</v>
          </cell>
          <cell r="BO328">
            <v>0</v>
          </cell>
          <cell r="BP328">
            <v>6659596.6666666679</v>
          </cell>
          <cell r="BQ328">
            <v>5525</v>
          </cell>
          <cell r="BR328" t="str">
            <v>Y</v>
          </cell>
          <cell r="BS328">
            <v>5552.7487493051694</v>
          </cell>
          <cell r="BT328">
            <v>1.9703221451939257E-2</v>
          </cell>
          <cell r="BU328">
            <v>0</v>
          </cell>
          <cell r="BV328">
            <v>6659596.6666666679</v>
          </cell>
          <cell r="BW328">
            <v>0</v>
          </cell>
          <cell r="BX328">
            <v>6659596.6666666679</v>
          </cell>
          <cell r="BY328">
            <v>33280</v>
          </cell>
          <cell r="BZ328">
            <v>6626316.6666666679</v>
          </cell>
        </row>
        <row r="329">
          <cell r="C329">
            <v>9255415</v>
          </cell>
          <cell r="D329" t="str">
            <v>William Farr CofE Comprehensive School</v>
          </cell>
          <cell r="E329">
            <v>1205</v>
          </cell>
          <cell r="F329">
            <v>0</v>
          </cell>
          <cell r="G329">
            <v>1205</v>
          </cell>
          <cell r="H329">
            <v>0</v>
          </cell>
          <cell r="I329">
            <v>3306744</v>
          </cell>
          <cell r="J329">
            <v>2433312</v>
          </cell>
          <cell r="K329">
            <v>0</v>
          </cell>
          <cell r="L329">
            <v>68150.000000000073</v>
          </cell>
          <cell r="M329">
            <v>0</v>
          </cell>
          <cell r="N329">
            <v>148779.99999999974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12325.000000000013</v>
          </cell>
          <cell r="W329">
            <v>8330.0000000000073</v>
          </cell>
          <cell r="X329">
            <v>14950.000000000015</v>
          </cell>
          <cell r="Y329">
            <v>16100.000000000015</v>
          </cell>
          <cell r="Z329">
            <v>0</v>
          </cell>
          <cell r="AA329">
            <v>0</v>
          </cell>
          <cell r="AB329">
            <v>1529.9999999999998</v>
          </cell>
          <cell r="AC329">
            <v>0</v>
          </cell>
          <cell r="AD329">
            <v>0</v>
          </cell>
          <cell r="AE329">
            <v>467625.26197734562</v>
          </cell>
          <cell r="AF329">
            <v>0</v>
          </cell>
          <cell r="AG329">
            <v>0</v>
          </cell>
          <cell r="AH329">
            <v>121300</v>
          </cell>
          <cell r="AI329">
            <v>0</v>
          </cell>
          <cell r="AJ329">
            <v>0</v>
          </cell>
          <cell r="AK329">
            <v>0</v>
          </cell>
          <cell r="AL329">
            <v>50754.6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5740056</v>
          </cell>
          <cell r="AV329">
            <v>737790.26197734545</v>
          </cell>
          <cell r="AW329">
            <v>172054.6</v>
          </cell>
          <cell r="AX329">
            <v>642546.49661737517</v>
          </cell>
          <cell r="AY329">
            <v>6649900.8619773453</v>
          </cell>
          <cell r="AZ329">
            <v>6599146.2619773457</v>
          </cell>
          <cell r="BA329">
            <v>5525</v>
          </cell>
          <cell r="BB329">
            <v>6657625</v>
          </cell>
          <cell r="BC329">
            <v>0</v>
          </cell>
          <cell r="BD329">
            <v>58478.738022654317</v>
          </cell>
          <cell r="BE329">
            <v>6708379.5999999996</v>
          </cell>
          <cell r="BF329">
            <v>0</v>
          </cell>
          <cell r="BG329">
            <v>6708379.5999999996</v>
          </cell>
          <cell r="BH329">
            <v>6708379.5999999996</v>
          </cell>
          <cell r="BI329">
            <v>6536325</v>
          </cell>
          <cell r="BJ329">
            <v>6536325</v>
          </cell>
          <cell r="BK329">
            <v>5424.3360995850626</v>
          </cell>
          <cell r="BL329">
            <v>5315.4105090311987</v>
          </cell>
          <cell r="BM329">
            <v>2.0492413590407148E-2</v>
          </cell>
          <cell r="BN329">
            <v>0</v>
          </cell>
          <cell r="BO329">
            <v>0</v>
          </cell>
          <cell r="BP329">
            <v>6708379.5999999996</v>
          </cell>
          <cell r="BQ329">
            <v>5525</v>
          </cell>
          <cell r="BR329" t="str">
            <v>Y</v>
          </cell>
          <cell r="BS329">
            <v>5567.12</v>
          </cell>
          <cell r="BT329">
            <v>2.0241199793338271E-2</v>
          </cell>
          <cell r="BU329">
            <v>0</v>
          </cell>
          <cell r="BV329">
            <v>6708379.5999999996</v>
          </cell>
          <cell r="BW329">
            <v>0</v>
          </cell>
          <cell r="BX329">
            <v>6708379.5999999996</v>
          </cell>
          <cell r="BY329">
            <v>50754.6</v>
          </cell>
          <cell r="BZ329">
            <v>6657625</v>
          </cell>
        </row>
        <row r="330">
          <cell r="C330">
            <v>9255418</v>
          </cell>
          <cell r="D330" t="str">
            <v>Branston Community Academy</v>
          </cell>
          <cell r="E330">
            <v>1060</v>
          </cell>
          <cell r="F330">
            <v>0</v>
          </cell>
          <cell r="G330">
            <v>1060</v>
          </cell>
          <cell r="H330">
            <v>0</v>
          </cell>
          <cell r="I330">
            <v>3020976</v>
          </cell>
          <cell r="J330">
            <v>2014128</v>
          </cell>
          <cell r="K330">
            <v>0</v>
          </cell>
          <cell r="L330">
            <v>67156.978967495044</v>
          </cell>
          <cell r="M330">
            <v>0</v>
          </cell>
          <cell r="N330">
            <v>155154.2065009556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976.58349328215036</v>
          </cell>
          <cell r="V330">
            <v>14267.274472168885</v>
          </cell>
          <cell r="W330">
            <v>1210.5566218810011</v>
          </cell>
          <cell r="X330">
            <v>3306.1420345489419</v>
          </cell>
          <cell r="Y330">
            <v>4984.6449136276397</v>
          </cell>
          <cell r="Z330">
            <v>905.37428023032658</v>
          </cell>
          <cell r="AA330">
            <v>0</v>
          </cell>
          <cell r="AB330">
            <v>1550.4780114722748</v>
          </cell>
          <cell r="AC330">
            <v>0</v>
          </cell>
          <cell r="AD330">
            <v>0</v>
          </cell>
          <cell r="AE330">
            <v>428041.49535382324</v>
          </cell>
          <cell r="AF330">
            <v>0</v>
          </cell>
          <cell r="AG330">
            <v>0</v>
          </cell>
          <cell r="AH330">
            <v>121300</v>
          </cell>
          <cell r="AI330">
            <v>0</v>
          </cell>
          <cell r="AJ330">
            <v>0</v>
          </cell>
          <cell r="AK330">
            <v>0</v>
          </cell>
          <cell r="AL330">
            <v>37588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5035104</v>
          </cell>
          <cell r="AV330">
            <v>677553.73464948509</v>
          </cell>
          <cell r="AW330">
            <v>158888</v>
          </cell>
          <cell r="AX330">
            <v>566941.8329492464</v>
          </cell>
          <cell r="AY330">
            <v>5871545.734649485</v>
          </cell>
          <cell r="AZ330">
            <v>5833957.734649485</v>
          </cell>
          <cell r="BA330">
            <v>5525</v>
          </cell>
          <cell r="BB330">
            <v>5856500</v>
          </cell>
          <cell r="BC330">
            <v>0</v>
          </cell>
          <cell r="BD330">
            <v>22542.265350515023</v>
          </cell>
          <cell r="BE330">
            <v>5894088</v>
          </cell>
          <cell r="BF330">
            <v>0</v>
          </cell>
          <cell r="BG330">
            <v>5894088.0000000009</v>
          </cell>
          <cell r="BH330">
            <v>5894088</v>
          </cell>
          <cell r="BI330">
            <v>5735200</v>
          </cell>
          <cell r="BJ330">
            <v>5735200</v>
          </cell>
          <cell r="BK330">
            <v>5410.566037735849</v>
          </cell>
          <cell r="BL330">
            <v>5299.5861084681255</v>
          </cell>
          <cell r="BM330">
            <v>2.094124465501002E-2</v>
          </cell>
          <cell r="BN330">
            <v>0</v>
          </cell>
          <cell r="BO330">
            <v>0</v>
          </cell>
          <cell r="BP330">
            <v>5894088</v>
          </cell>
          <cell r="BQ330">
            <v>5525</v>
          </cell>
          <cell r="BR330" t="str">
            <v>Y</v>
          </cell>
          <cell r="BS330">
            <v>5560.4603773584904</v>
          </cell>
          <cell r="BT330">
            <v>2.0124948065272319E-2</v>
          </cell>
          <cell r="BU330">
            <v>0</v>
          </cell>
          <cell r="BV330">
            <v>5894088</v>
          </cell>
          <cell r="BW330">
            <v>0</v>
          </cell>
          <cell r="BX330">
            <v>5894088</v>
          </cell>
          <cell r="BY330">
            <v>37588</v>
          </cell>
          <cell r="BZ330">
            <v>5856500</v>
          </cell>
        </row>
        <row r="331">
          <cell r="C331">
            <v>9255420</v>
          </cell>
          <cell r="D331" t="str">
            <v>Sir William Robertson Academy, Welbourn</v>
          </cell>
          <cell r="E331">
            <v>856</v>
          </cell>
          <cell r="F331">
            <v>0</v>
          </cell>
          <cell r="G331">
            <v>856</v>
          </cell>
          <cell r="H331">
            <v>0</v>
          </cell>
          <cell r="I331">
            <v>2322432</v>
          </cell>
          <cell r="J331">
            <v>1758528</v>
          </cell>
          <cell r="K331">
            <v>0</v>
          </cell>
          <cell r="L331">
            <v>63450.000000000095</v>
          </cell>
          <cell r="M331">
            <v>0</v>
          </cell>
          <cell r="N331">
            <v>150509.99999999988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12231.445358401881</v>
          </cell>
          <cell r="V331">
            <v>9832.4324324324225</v>
          </cell>
          <cell r="W331">
            <v>3590.9753231492341</v>
          </cell>
          <cell r="X331">
            <v>9807.285546416002</v>
          </cell>
          <cell r="Y331">
            <v>13378.14336075203</v>
          </cell>
          <cell r="Z331">
            <v>0</v>
          </cell>
          <cell r="AA331">
            <v>0</v>
          </cell>
          <cell r="AB331">
            <v>1533.5831381733021</v>
          </cell>
          <cell r="AC331">
            <v>0</v>
          </cell>
          <cell r="AD331">
            <v>0</v>
          </cell>
          <cell r="AE331">
            <v>389158.7911785192</v>
          </cell>
          <cell r="AF331">
            <v>0</v>
          </cell>
          <cell r="AG331">
            <v>0</v>
          </cell>
          <cell r="AH331">
            <v>121300</v>
          </cell>
          <cell r="AI331">
            <v>0</v>
          </cell>
          <cell r="AJ331">
            <v>0</v>
          </cell>
          <cell r="AK331">
            <v>0</v>
          </cell>
          <cell r="AL331">
            <v>17992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4080960</v>
          </cell>
          <cell r="AV331">
            <v>653492.65633784409</v>
          </cell>
          <cell r="AW331">
            <v>139292</v>
          </cell>
          <cell r="AX331">
            <v>512043.89383902075</v>
          </cell>
          <cell r="AY331">
            <v>4873744.6563378442</v>
          </cell>
          <cell r="AZ331">
            <v>4855752.6563378442</v>
          </cell>
          <cell r="BA331">
            <v>5525</v>
          </cell>
          <cell r="BB331">
            <v>4729400</v>
          </cell>
          <cell r="BC331">
            <v>0</v>
          </cell>
          <cell r="BD331">
            <v>0</v>
          </cell>
          <cell r="BE331">
            <v>4873744.6563378442</v>
          </cell>
          <cell r="BF331">
            <v>0</v>
          </cell>
          <cell r="BG331">
            <v>4873744.6563378442</v>
          </cell>
          <cell r="BH331">
            <v>4747392</v>
          </cell>
          <cell r="BI331">
            <v>4608100</v>
          </cell>
          <cell r="BJ331">
            <v>4734452.6563378442</v>
          </cell>
          <cell r="BK331">
            <v>5530.9026359086965</v>
          </cell>
          <cell r="BL331">
            <v>5323.6254904933812</v>
          </cell>
          <cell r="BM331">
            <v>3.8935335662784454E-2</v>
          </cell>
          <cell r="BN331">
            <v>0</v>
          </cell>
          <cell r="BO331">
            <v>0</v>
          </cell>
          <cell r="BP331">
            <v>4873744.6563378442</v>
          </cell>
          <cell r="BQ331">
            <v>5672.6082433853317</v>
          </cell>
          <cell r="BR331" t="str">
            <v>Y</v>
          </cell>
          <cell r="BS331">
            <v>5693.6269349741169</v>
          </cell>
          <cell r="BT331">
            <v>3.6855339891380012E-2</v>
          </cell>
          <cell r="BU331">
            <v>0</v>
          </cell>
          <cell r="BV331">
            <v>4873744.6563378442</v>
          </cell>
          <cell r="BW331">
            <v>0</v>
          </cell>
          <cell r="BX331">
            <v>4873744.6563378442</v>
          </cell>
          <cell r="BY331">
            <v>17992</v>
          </cell>
          <cell r="BZ331">
            <v>4855752.6563378442</v>
          </cell>
        </row>
        <row r="332">
          <cell r="C332">
            <v>9255421</v>
          </cell>
          <cell r="D332" t="str">
            <v>St Peter and St Paul, Catholic Voluntary Academy</v>
          </cell>
          <cell r="E332">
            <v>479</v>
          </cell>
          <cell r="F332">
            <v>0</v>
          </cell>
          <cell r="G332">
            <v>479</v>
          </cell>
          <cell r="H332">
            <v>0</v>
          </cell>
          <cell r="I332">
            <v>1378944</v>
          </cell>
          <cell r="J332">
            <v>894600</v>
          </cell>
          <cell r="K332">
            <v>0</v>
          </cell>
          <cell r="L332">
            <v>64389.999999999905</v>
          </cell>
          <cell r="M332">
            <v>0</v>
          </cell>
          <cell r="N332">
            <v>139264.99999999997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11568.301886792447</v>
          </cell>
          <cell r="V332">
            <v>21339.098532494663</v>
          </cell>
          <cell r="W332">
            <v>28082.253668763115</v>
          </cell>
          <cell r="X332">
            <v>36552.620545073456</v>
          </cell>
          <cell r="Y332">
            <v>21790.985324947589</v>
          </cell>
          <cell r="Z332">
            <v>42005.387840670875</v>
          </cell>
          <cell r="AA332">
            <v>0</v>
          </cell>
          <cell r="AB332">
            <v>32129.999999999978</v>
          </cell>
          <cell r="AC332">
            <v>0</v>
          </cell>
          <cell r="AD332">
            <v>0</v>
          </cell>
          <cell r="AE332">
            <v>231170.72137736907</v>
          </cell>
          <cell r="AF332">
            <v>0</v>
          </cell>
          <cell r="AG332">
            <v>3005.7999999999815</v>
          </cell>
          <cell r="AH332">
            <v>121300</v>
          </cell>
          <cell r="AI332">
            <v>0</v>
          </cell>
          <cell r="AJ332">
            <v>0</v>
          </cell>
          <cell r="AK332">
            <v>0</v>
          </cell>
          <cell r="AL332">
            <v>14976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2273544</v>
          </cell>
          <cell r="AV332">
            <v>631300.169176111</v>
          </cell>
          <cell r="AW332">
            <v>136276</v>
          </cell>
          <cell r="AX332">
            <v>407700.91721401509</v>
          </cell>
          <cell r="AY332">
            <v>3041120.169176111</v>
          </cell>
          <cell r="AZ332">
            <v>3026144.169176111</v>
          </cell>
          <cell r="BA332">
            <v>5525</v>
          </cell>
          <cell r="BB332">
            <v>2646475</v>
          </cell>
          <cell r="BC332">
            <v>0</v>
          </cell>
          <cell r="BD332">
            <v>0</v>
          </cell>
          <cell r="BE332">
            <v>3041120.169176111</v>
          </cell>
          <cell r="BF332">
            <v>0</v>
          </cell>
          <cell r="BG332">
            <v>3041120.169176111</v>
          </cell>
          <cell r="BH332">
            <v>2661451</v>
          </cell>
          <cell r="BI332">
            <v>2525175</v>
          </cell>
          <cell r="BJ332">
            <v>2904844.169176111</v>
          </cell>
          <cell r="BK332">
            <v>6064.3928375284158</v>
          </cell>
          <cell r="BL332">
            <v>5834.9851840725805</v>
          </cell>
          <cell r="BM332">
            <v>3.9315893051800034E-2</v>
          </cell>
          <cell r="BN332">
            <v>0</v>
          </cell>
          <cell r="BO332">
            <v>0</v>
          </cell>
          <cell r="BP332">
            <v>3041120.169176111</v>
          </cell>
          <cell r="BQ332">
            <v>6317.6287456703776</v>
          </cell>
          <cell r="BR332" t="str">
            <v>Y</v>
          </cell>
          <cell r="BS332">
            <v>6348.8938813697514</v>
          </cell>
          <cell r="BT332">
            <v>3.9143872867130503E-2</v>
          </cell>
          <cell r="BU332">
            <v>0</v>
          </cell>
          <cell r="BV332">
            <v>3041120.169176111</v>
          </cell>
          <cell r="BW332">
            <v>0</v>
          </cell>
          <cell r="BX332">
            <v>3041120.169176111</v>
          </cell>
          <cell r="BY332">
            <v>14976</v>
          </cell>
          <cell r="BZ332">
            <v>3026144.169176111</v>
          </cell>
        </row>
        <row r="333">
          <cell r="C333">
            <v>9255424</v>
          </cell>
          <cell r="D333" t="str">
            <v>The Boston Grammar School</v>
          </cell>
          <cell r="E333">
            <v>610</v>
          </cell>
          <cell r="F333">
            <v>0</v>
          </cell>
          <cell r="G333">
            <v>610</v>
          </cell>
          <cell r="H333">
            <v>0</v>
          </cell>
          <cell r="I333">
            <v>1719144</v>
          </cell>
          <cell r="J333">
            <v>1180872</v>
          </cell>
          <cell r="K333">
            <v>0</v>
          </cell>
          <cell r="L333">
            <v>23970.000000000004</v>
          </cell>
          <cell r="M333">
            <v>0</v>
          </cell>
          <cell r="N333">
            <v>57954.999999999745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46400.000000000029</v>
          </cell>
          <cell r="V333">
            <v>27199.999999999938</v>
          </cell>
          <cell r="W333">
            <v>12494.999999999995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7650</v>
          </cell>
          <cell r="AC333">
            <v>0</v>
          </cell>
          <cell r="AD333">
            <v>0</v>
          </cell>
          <cell r="AE333">
            <v>70677.550533412999</v>
          </cell>
          <cell r="AF333">
            <v>0</v>
          </cell>
          <cell r="AG333">
            <v>0</v>
          </cell>
          <cell r="AH333">
            <v>121300</v>
          </cell>
          <cell r="AI333">
            <v>0</v>
          </cell>
          <cell r="AJ333">
            <v>0</v>
          </cell>
          <cell r="AK333">
            <v>0</v>
          </cell>
          <cell r="AL333">
            <v>22152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2900016</v>
          </cell>
          <cell r="AV333">
            <v>246347.55053341272</v>
          </cell>
          <cell r="AW333">
            <v>143452</v>
          </cell>
          <cell r="AX333">
            <v>267137.63186370046</v>
          </cell>
          <cell r="AY333">
            <v>3289815.550533413</v>
          </cell>
          <cell r="AZ333">
            <v>3267663.550533413</v>
          </cell>
          <cell r="BA333">
            <v>5525</v>
          </cell>
          <cell r="BB333">
            <v>3370250</v>
          </cell>
          <cell r="BC333">
            <v>0</v>
          </cell>
          <cell r="BD333">
            <v>102586.44946658704</v>
          </cell>
          <cell r="BE333">
            <v>3392402</v>
          </cell>
          <cell r="BF333">
            <v>0</v>
          </cell>
          <cell r="BG333">
            <v>3392401.9999999995</v>
          </cell>
          <cell r="BH333">
            <v>3392402</v>
          </cell>
          <cell r="BI333">
            <v>3248950</v>
          </cell>
          <cell r="BJ333">
            <v>3248950</v>
          </cell>
          <cell r="BK333">
            <v>5326.1475409836066</v>
          </cell>
          <cell r="BL333">
            <v>5213.8391376451082</v>
          </cell>
          <cell r="BM333">
            <v>2.1540442728201215E-2</v>
          </cell>
          <cell r="BN333">
            <v>0</v>
          </cell>
          <cell r="BO333">
            <v>0</v>
          </cell>
          <cell r="BP333">
            <v>3392402</v>
          </cell>
          <cell r="BQ333">
            <v>5525</v>
          </cell>
          <cell r="BR333" t="str">
            <v>Y</v>
          </cell>
          <cell r="BS333">
            <v>5561.3147540983609</v>
          </cell>
          <cell r="BT333">
            <v>2.0099731404911392E-2</v>
          </cell>
          <cell r="BU333">
            <v>0</v>
          </cell>
          <cell r="BV333">
            <v>3392402</v>
          </cell>
          <cell r="BW333">
            <v>0</v>
          </cell>
          <cell r="BX333">
            <v>3392402</v>
          </cell>
          <cell r="BY333">
            <v>22152</v>
          </cell>
          <cell r="BZ333">
            <v>3370250</v>
          </cell>
        </row>
        <row r="334">
          <cell r="C334">
            <v>9256906</v>
          </cell>
          <cell r="D334" t="str">
            <v>The Priory City of Lincoln Academy</v>
          </cell>
          <cell r="E334">
            <v>839</v>
          </cell>
          <cell r="F334">
            <v>0</v>
          </cell>
          <cell r="G334">
            <v>839</v>
          </cell>
          <cell r="H334">
            <v>0</v>
          </cell>
          <cell r="I334">
            <v>2349648</v>
          </cell>
          <cell r="J334">
            <v>1640952</v>
          </cell>
          <cell r="K334">
            <v>0</v>
          </cell>
          <cell r="L334">
            <v>113270.00000000015</v>
          </cell>
          <cell r="M334">
            <v>0</v>
          </cell>
          <cell r="N334">
            <v>246524.99999999985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29759.999999999913</v>
          </cell>
          <cell r="V334">
            <v>40799.99999999984</v>
          </cell>
          <cell r="W334">
            <v>20825.000000000025</v>
          </cell>
          <cell r="X334">
            <v>56549.999999999942</v>
          </cell>
          <cell r="Y334">
            <v>4900</v>
          </cell>
          <cell r="Z334">
            <v>84549.999999999709</v>
          </cell>
          <cell r="AA334">
            <v>0</v>
          </cell>
          <cell r="AB334">
            <v>15300.000000000055</v>
          </cell>
          <cell r="AC334">
            <v>0</v>
          </cell>
          <cell r="AD334">
            <v>0</v>
          </cell>
          <cell r="AE334">
            <v>419904.42033321661</v>
          </cell>
          <cell r="AF334">
            <v>0</v>
          </cell>
          <cell r="AG334">
            <v>0</v>
          </cell>
          <cell r="AH334">
            <v>121300</v>
          </cell>
          <cell r="AI334">
            <v>0</v>
          </cell>
          <cell r="AJ334">
            <v>0</v>
          </cell>
          <cell r="AK334">
            <v>0</v>
          </cell>
          <cell r="AL334">
            <v>40166.770000000004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3990600</v>
          </cell>
          <cell r="AV334">
            <v>1032384.420333216</v>
          </cell>
          <cell r="AW334">
            <v>161466.77000000002</v>
          </cell>
          <cell r="AX334">
            <v>687023.63569106383</v>
          </cell>
          <cell r="AY334">
            <v>5184451.1903332155</v>
          </cell>
          <cell r="AZ334">
            <v>5144284.420333216</v>
          </cell>
          <cell r="BA334">
            <v>5525</v>
          </cell>
          <cell r="BB334">
            <v>4635475</v>
          </cell>
          <cell r="BC334">
            <v>0</v>
          </cell>
          <cell r="BD334">
            <v>0</v>
          </cell>
          <cell r="BE334">
            <v>5184451.1903332155</v>
          </cell>
          <cell r="BF334">
            <v>0</v>
          </cell>
          <cell r="BG334">
            <v>5184451.1903332174</v>
          </cell>
          <cell r="BH334">
            <v>4675641.7699999996</v>
          </cell>
          <cell r="BI334">
            <v>4514175</v>
          </cell>
          <cell r="BJ334">
            <v>5022984.420333216</v>
          </cell>
          <cell r="BK334">
            <v>5986.8705844257638</v>
          </cell>
          <cell r="BL334">
            <v>5770.6389435582823</v>
          </cell>
          <cell r="BM334">
            <v>3.747100502776371E-2</v>
          </cell>
          <cell r="BN334">
            <v>0</v>
          </cell>
          <cell r="BO334">
            <v>0</v>
          </cell>
          <cell r="BP334">
            <v>5184451.1903332155</v>
          </cell>
          <cell r="BQ334">
            <v>6131.4474616605676</v>
          </cell>
          <cell r="BR334" t="str">
            <v>Y</v>
          </cell>
          <cell r="BS334">
            <v>6179.3220385378017</v>
          </cell>
          <cell r="BT334">
            <v>3.483572226462428E-2</v>
          </cell>
          <cell r="BU334">
            <v>0</v>
          </cell>
          <cell r="BV334">
            <v>5184451.1903332155</v>
          </cell>
          <cell r="BW334">
            <v>0</v>
          </cell>
          <cell r="BX334">
            <v>5184451.1903332155</v>
          </cell>
          <cell r="BY334">
            <v>42244.66</v>
          </cell>
          <cell r="BZ334">
            <v>5142206.5303332154</v>
          </cell>
        </row>
        <row r="335">
          <cell r="C335">
            <v>9256907</v>
          </cell>
          <cell r="D335" t="str">
            <v>The Priory Academy LSST</v>
          </cell>
          <cell r="E335">
            <v>1329</v>
          </cell>
          <cell r="F335">
            <v>0</v>
          </cell>
          <cell r="G335">
            <v>1329</v>
          </cell>
          <cell r="H335">
            <v>0</v>
          </cell>
          <cell r="I335">
            <v>3733128</v>
          </cell>
          <cell r="J335">
            <v>2586672</v>
          </cell>
          <cell r="K335">
            <v>0</v>
          </cell>
          <cell r="L335">
            <v>64390.000000000204</v>
          </cell>
          <cell r="M335">
            <v>0</v>
          </cell>
          <cell r="N335">
            <v>166080.00000000006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16000.000000000015</v>
          </cell>
          <cell r="V335">
            <v>35274.999999999985</v>
          </cell>
          <cell r="W335">
            <v>33319.999999999985</v>
          </cell>
          <cell r="X335">
            <v>51350.000000000029</v>
          </cell>
          <cell r="Y335">
            <v>31500.000000000036</v>
          </cell>
          <cell r="Z335">
            <v>9790.0000000000055</v>
          </cell>
          <cell r="AA335">
            <v>0</v>
          </cell>
          <cell r="AB335">
            <v>15299.999999999993</v>
          </cell>
          <cell r="AC335">
            <v>0</v>
          </cell>
          <cell r="AD335">
            <v>0</v>
          </cell>
          <cell r="AE335">
            <v>266445.54266148136</v>
          </cell>
          <cell r="AF335">
            <v>0</v>
          </cell>
          <cell r="AG335">
            <v>0</v>
          </cell>
          <cell r="AH335">
            <v>121300</v>
          </cell>
          <cell r="AI335">
            <v>0</v>
          </cell>
          <cell r="AJ335">
            <v>0</v>
          </cell>
          <cell r="AK335">
            <v>0</v>
          </cell>
          <cell r="AL335">
            <v>59800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6319800</v>
          </cell>
          <cell r="AV335">
            <v>689450.54266148177</v>
          </cell>
          <cell r="AW335">
            <v>181100</v>
          </cell>
          <cell r="AX335">
            <v>643478.19075879385</v>
          </cell>
          <cell r="AY335">
            <v>7190350.5426614815</v>
          </cell>
          <cell r="AZ335">
            <v>7130550.5426614815</v>
          </cell>
          <cell r="BA335">
            <v>5525</v>
          </cell>
          <cell r="BB335">
            <v>7342725</v>
          </cell>
          <cell r="BC335">
            <v>0</v>
          </cell>
          <cell r="BD335">
            <v>212174.45733851846</v>
          </cell>
          <cell r="BE335">
            <v>7402525</v>
          </cell>
          <cell r="BF335">
            <v>0</v>
          </cell>
          <cell r="BG335">
            <v>7402525</v>
          </cell>
          <cell r="BH335">
            <v>7402525</v>
          </cell>
          <cell r="BI335">
            <v>7221425</v>
          </cell>
          <cell r="BJ335">
            <v>7221425</v>
          </cell>
          <cell r="BK335">
            <v>5433.7283671933783</v>
          </cell>
          <cell r="BL335">
            <v>5324.4776119402986</v>
          </cell>
          <cell r="BM335">
            <v>2.0518586651220319E-2</v>
          </cell>
          <cell r="BN335">
            <v>0</v>
          </cell>
          <cell r="BO335">
            <v>0</v>
          </cell>
          <cell r="BP335">
            <v>7402525</v>
          </cell>
          <cell r="BQ335">
            <v>5525</v>
          </cell>
          <cell r="BR335" t="str">
            <v>Y</v>
          </cell>
          <cell r="BS335">
            <v>5569.9962377727616</v>
          </cell>
          <cell r="BT335">
            <v>2.0215552237660361E-2</v>
          </cell>
          <cell r="BU335">
            <v>0</v>
          </cell>
          <cell r="BV335">
            <v>7402525</v>
          </cell>
          <cell r="BW335">
            <v>0</v>
          </cell>
          <cell r="BX335">
            <v>7402525</v>
          </cell>
          <cell r="BY335">
            <v>59800</v>
          </cell>
          <cell r="BZ335">
            <v>7342725</v>
          </cell>
        </row>
        <row r="336">
          <cell r="C336">
            <v>9256909</v>
          </cell>
          <cell r="D336" t="str">
            <v>St George's Academy</v>
          </cell>
          <cell r="E336">
            <v>1959.25</v>
          </cell>
          <cell r="F336">
            <v>0</v>
          </cell>
          <cell r="G336">
            <v>1959.25</v>
          </cell>
          <cell r="H336">
            <v>0</v>
          </cell>
          <cell r="I336">
            <v>5598558</v>
          </cell>
          <cell r="J336">
            <v>3706200</v>
          </cell>
          <cell r="K336">
            <v>0</v>
          </cell>
          <cell r="L336">
            <v>212466.62441800305</v>
          </cell>
          <cell r="M336">
            <v>0</v>
          </cell>
          <cell r="N336">
            <v>468182.70434557751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104168.81987577616</v>
          </cell>
          <cell r="V336">
            <v>47840.382375776375</v>
          </cell>
          <cell r="W336">
            <v>60339.22101449273</v>
          </cell>
          <cell r="X336">
            <v>64598.460144927514</v>
          </cell>
          <cell r="Y336">
            <v>0</v>
          </cell>
          <cell r="Z336">
            <v>0</v>
          </cell>
          <cell r="AA336">
            <v>0</v>
          </cell>
          <cell r="AB336">
            <v>14419.493586317465</v>
          </cell>
          <cell r="AC336">
            <v>0</v>
          </cell>
          <cell r="AD336">
            <v>0</v>
          </cell>
          <cell r="AE336">
            <v>825965.05571537022</v>
          </cell>
          <cell r="AF336">
            <v>0</v>
          </cell>
          <cell r="AG336">
            <v>0</v>
          </cell>
          <cell r="AH336">
            <v>121300</v>
          </cell>
          <cell r="AI336">
            <v>0</v>
          </cell>
          <cell r="AJ336">
            <v>0</v>
          </cell>
          <cell r="AK336">
            <v>195697</v>
          </cell>
          <cell r="AL336">
            <v>74684.849999999991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9304758</v>
          </cell>
          <cell r="AV336">
            <v>1797980.7614762411</v>
          </cell>
          <cell r="AW336">
            <v>391681.85</v>
          </cell>
          <cell r="AX336">
            <v>1276439.3448818023</v>
          </cell>
          <cell r="AY336">
            <v>11494420.611476241</v>
          </cell>
          <cell r="AZ336">
            <v>11224038.761476241</v>
          </cell>
          <cell r="BA336">
            <v>5525</v>
          </cell>
          <cell r="BB336">
            <v>10824856.25</v>
          </cell>
          <cell r="BC336">
            <v>0</v>
          </cell>
          <cell r="BD336">
            <v>0</v>
          </cell>
          <cell r="BE336">
            <v>11494420.611476241</v>
          </cell>
          <cell r="BF336">
            <v>0</v>
          </cell>
          <cell r="BG336">
            <v>11494420.611476243</v>
          </cell>
          <cell r="BH336">
            <v>11095238.1</v>
          </cell>
          <cell r="BI336">
            <v>10899253.25</v>
          </cell>
          <cell r="BJ336">
            <v>11298435.761476241</v>
          </cell>
          <cell r="BK336">
            <v>5766.7146925998422</v>
          </cell>
          <cell r="BL336">
            <v>5581.9043077126262</v>
          </cell>
          <cell r="BM336">
            <v>3.3108841481187694E-2</v>
          </cell>
          <cell r="BN336">
            <v>0</v>
          </cell>
          <cell r="BO336">
            <v>0</v>
          </cell>
          <cell r="BP336">
            <v>11494420.611476241</v>
          </cell>
          <cell r="BQ336">
            <v>5728.7425093664624</v>
          </cell>
          <cell r="BR336" t="str">
            <v>Y</v>
          </cell>
          <cell r="BS336">
            <v>5866.7452400031852</v>
          </cell>
          <cell r="BT336">
            <v>3.1908365939658401E-2</v>
          </cell>
          <cell r="BU336">
            <v>0</v>
          </cell>
          <cell r="BV336">
            <v>11494420.611476241</v>
          </cell>
          <cell r="BW336">
            <v>0</v>
          </cell>
          <cell r="BX336">
            <v>11494420.611476241</v>
          </cell>
          <cell r="BY336">
            <v>74495.199999999997</v>
          </cell>
          <cell r="BZ336">
            <v>11419925.411476241</v>
          </cell>
        </row>
        <row r="337">
          <cell r="C337">
            <v>9256910</v>
          </cell>
          <cell r="D337" t="str">
            <v>The Priory Ruskin Academy</v>
          </cell>
          <cell r="E337">
            <v>1181</v>
          </cell>
          <cell r="F337">
            <v>0</v>
          </cell>
          <cell r="G337">
            <v>1181</v>
          </cell>
          <cell r="H337">
            <v>0</v>
          </cell>
          <cell r="I337">
            <v>3279528</v>
          </cell>
          <cell r="J337">
            <v>2341296</v>
          </cell>
          <cell r="K337">
            <v>0</v>
          </cell>
          <cell r="L337">
            <v>114679.99999999981</v>
          </cell>
          <cell r="M337">
            <v>0</v>
          </cell>
          <cell r="N337">
            <v>269014.99999999965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34559.999999999985</v>
          </cell>
          <cell r="V337">
            <v>54825</v>
          </cell>
          <cell r="W337">
            <v>11305.000000000029</v>
          </cell>
          <cell r="X337">
            <v>12350.000000000033</v>
          </cell>
          <cell r="Y337">
            <v>89600.000000000335</v>
          </cell>
          <cell r="Z337">
            <v>0</v>
          </cell>
          <cell r="AA337">
            <v>0</v>
          </cell>
          <cell r="AB337">
            <v>10709.999999999998</v>
          </cell>
          <cell r="AC337">
            <v>0</v>
          </cell>
          <cell r="AD337">
            <v>0</v>
          </cell>
          <cell r="AE337">
            <v>670263.35361251514</v>
          </cell>
          <cell r="AF337">
            <v>0</v>
          </cell>
          <cell r="AG337">
            <v>0</v>
          </cell>
          <cell r="AH337">
            <v>121300</v>
          </cell>
          <cell r="AI337">
            <v>0</v>
          </cell>
          <cell r="AJ337">
            <v>0</v>
          </cell>
          <cell r="AK337">
            <v>0</v>
          </cell>
          <cell r="AL337">
            <v>49125.14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5620824</v>
          </cell>
          <cell r="AV337">
            <v>1267308.3536125151</v>
          </cell>
          <cell r="AW337">
            <v>170425.14</v>
          </cell>
          <cell r="AX337">
            <v>895170.10182757676</v>
          </cell>
          <cell r="AY337">
            <v>7058557.4936125148</v>
          </cell>
          <cell r="AZ337">
            <v>7009432.3536125151</v>
          </cell>
          <cell r="BA337">
            <v>5525</v>
          </cell>
          <cell r="BB337">
            <v>6525025</v>
          </cell>
          <cell r="BC337">
            <v>0</v>
          </cell>
          <cell r="BD337">
            <v>0</v>
          </cell>
          <cell r="BE337">
            <v>7058557.4936125148</v>
          </cell>
          <cell r="BF337">
            <v>0</v>
          </cell>
          <cell r="BG337">
            <v>7058557.4936125148</v>
          </cell>
          <cell r="BH337">
            <v>6574150.1399999997</v>
          </cell>
          <cell r="BI337">
            <v>6403725</v>
          </cell>
          <cell r="BJ337">
            <v>6888132.3536125151</v>
          </cell>
          <cell r="BK337">
            <v>5832.4575390453138</v>
          </cell>
          <cell r="BL337">
            <v>5610.1224627366619</v>
          </cell>
          <cell r="BM337">
            <v>3.9631055789857941E-2</v>
          </cell>
          <cell r="BN337">
            <v>0</v>
          </cell>
          <cell r="BO337">
            <v>0</v>
          </cell>
          <cell r="BP337">
            <v>7058557.4936125148</v>
          </cell>
          <cell r="BQ337">
            <v>5935.1671072078871</v>
          </cell>
          <cell r="BR337" t="str">
            <v>Y</v>
          </cell>
          <cell r="BS337">
            <v>5976.7633307472606</v>
          </cell>
          <cell r="BT337">
            <v>3.8211503049576212E-2</v>
          </cell>
          <cell r="BU337">
            <v>0</v>
          </cell>
          <cell r="BV337">
            <v>7058557.4936125148</v>
          </cell>
          <cell r="BW337">
            <v>0</v>
          </cell>
          <cell r="BX337">
            <v>7058557.4936125148</v>
          </cell>
          <cell r="BY337">
            <v>49125.14</v>
          </cell>
          <cell r="BZ337">
            <v>7009432.3536125151</v>
          </cell>
        </row>
        <row r="338">
          <cell r="C338">
            <v>9256911</v>
          </cell>
          <cell r="D338" t="str">
            <v>Skegness Academy</v>
          </cell>
          <cell r="E338">
            <v>901</v>
          </cell>
          <cell r="F338">
            <v>0</v>
          </cell>
          <cell r="G338">
            <v>901</v>
          </cell>
          <cell r="H338">
            <v>0</v>
          </cell>
          <cell r="I338">
            <v>2649024</v>
          </cell>
          <cell r="J338">
            <v>1620504</v>
          </cell>
          <cell r="K338">
            <v>0</v>
          </cell>
          <cell r="L338">
            <v>245809.99999999983</v>
          </cell>
          <cell r="M338">
            <v>0</v>
          </cell>
          <cell r="N338">
            <v>476615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44480.000000000102</v>
          </cell>
          <cell r="V338">
            <v>57375.00000000016</v>
          </cell>
          <cell r="W338">
            <v>51170.000000000022</v>
          </cell>
          <cell r="X338">
            <v>67599.999999999782</v>
          </cell>
          <cell r="Y338">
            <v>133700.00000000009</v>
          </cell>
          <cell r="Z338">
            <v>174439.99999999962</v>
          </cell>
          <cell r="AA338">
            <v>0</v>
          </cell>
          <cell r="AB338">
            <v>4590.0000000000018</v>
          </cell>
          <cell r="AC338">
            <v>0</v>
          </cell>
          <cell r="AD338">
            <v>0</v>
          </cell>
          <cell r="AE338">
            <v>635358.19741065206</v>
          </cell>
          <cell r="AF338">
            <v>0</v>
          </cell>
          <cell r="AG338">
            <v>49130.200000000514</v>
          </cell>
          <cell r="AH338">
            <v>121300</v>
          </cell>
          <cell r="AI338">
            <v>0</v>
          </cell>
          <cell r="AJ338">
            <v>0</v>
          </cell>
          <cell r="AK338">
            <v>0</v>
          </cell>
          <cell r="AL338">
            <v>51053.599999999999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4269528</v>
          </cell>
          <cell r="AV338">
            <v>1940268.3974106519</v>
          </cell>
          <cell r="AW338">
            <v>172353.6</v>
          </cell>
          <cell r="AX338">
            <v>1103136.3321087523</v>
          </cell>
          <cell r="AY338">
            <v>6382149.9974106513</v>
          </cell>
          <cell r="AZ338">
            <v>6331096.3974106517</v>
          </cell>
          <cell r="BA338">
            <v>5525</v>
          </cell>
          <cell r="BB338">
            <v>4978025</v>
          </cell>
          <cell r="BC338">
            <v>0</v>
          </cell>
          <cell r="BD338">
            <v>0</v>
          </cell>
          <cell r="BE338">
            <v>6382149.9974106513</v>
          </cell>
          <cell r="BF338">
            <v>0</v>
          </cell>
          <cell r="BG338">
            <v>6382149.9974106522</v>
          </cell>
          <cell r="BH338">
            <v>5029078.5999999996</v>
          </cell>
          <cell r="BI338">
            <v>4856725</v>
          </cell>
          <cell r="BJ338">
            <v>6209796.3974106517</v>
          </cell>
          <cell r="BK338">
            <v>6892.1158683803014</v>
          </cell>
          <cell r="BL338">
            <v>6542.1788537647062</v>
          </cell>
          <cell r="BM338">
            <v>5.348936836452025E-2</v>
          </cell>
          <cell r="BN338">
            <v>0</v>
          </cell>
          <cell r="BO338">
            <v>0</v>
          </cell>
          <cell r="BP338">
            <v>6382149.9974106513</v>
          </cell>
          <cell r="BQ338">
            <v>7026.7440592793027</v>
          </cell>
          <cell r="BR338" t="str">
            <v>Y</v>
          </cell>
          <cell r="BS338">
            <v>7083.4073223203677</v>
          </cell>
          <cell r="BT338">
            <v>5.0179710454251847E-2</v>
          </cell>
          <cell r="BU338">
            <v>0</v>
          </cell>
          <cell r="BV338">
            <v>6382149.9974106513</v>
          </cell>
          <cell r="BW338">
            <v>0</v>
          </cell>
          <cell r="BX338">
            <v>6382149.9974106513</v>
          </cell>
          <cell r="BY338">
            <v>51053.599999999999</v>
          </cell>
          <cell r="BZ338">
            <v>6331096.3974106517</v>
          </cell>
        </row>
        <row r="339">
          <cell r="C339">
            <v>9256905</v>
          </cell>
          <cell r="D339" t="str">
            <v>The Priory Witham Academy</v>
          </cell>
          <cell r="E339">
            <v>942</v>
          </cell>
          <cell r="F339">
            <v>395</v>
          </cell>
          <cell r="G339">
            <v>547</v>
          </cell>
          <cell r="H339">
            <v>1270715</v>
          </cell>
          <cell r="I339">
            <v>1701000</v>
          </cell>
          <cell r="J339">
            <v>879264</v>
          </cell>
          <cell r="K339">
            <v>96819.999999999985</v>
          </cell>
          <cell r="L339">
            <v>100580.00000000009</v>
          </cell>
          <cell r="M339">
            <v>123899.99999999997</v>
          </cell>
          <cell r="N339">
            <v>217114.99999999985</v>
          </cell>
          <cell r="O339">
            <v>1980.000000000002</v>
          </cell>
          <cell r="P339">
            <v>2699.9999999999968</v>
          </cell>
          <cell r="Q339">
            <v>30659.999999999916</v>
          </cell>
          <cell r="R339">
            <v>25759.999999999967</v>
          </cell>
          <cell r="S339">
            <v>2939.9999999999959</v>
          </cell>
          <cell r="T339">
            <v>80640.000000000029</v>
          </cell>
          <cell r="U339">
            <v>8319.9999999999927</v>
          </cell>
          <cell r="V339">
            <v>12325.000000000002</v>
          </cell>
          <cell r="W339">
            <v>47599.999999999956</v>
          </cell>
          <cell r="X339">
            <v>50699.999999999927</v>
          </cell>
          <cell r="Y339">
            <v>16100.000000000005</v>
          </cell>
          <cell r="Z339">
            <v>86330.000000000087</v>
          </cell>
          <cell r="AA339">
            <v>24286.691176470653</v>
          </cell>
          <cell r="AB339">
            <v>4606.8440366972454</v>
          </cell>
          <cell r="AC339">
            <v>0</v>
          </cell>
          <cell r="AD339">
            <v>162067.5595238095</v>
          </cell>
          <cell r="AE339">
            <v>308465.92422030494</v>
          </cell>
          <cell r="AF339">
            <v>14152.500000000011</v>
          </cell>
          <cell r="AG339">
            <v>0</v>
          </cell>
          <cell r="AH339">
            <v>121300</v>
          </cell>
          <cell r="AI339">
            <v>0</v>
          </cell>
          <cell r="AJ339">
            <v>0</v>
          </cell>
          <cell r="AK339">
            <v>0</v>
          </cell>
          <cell r="AL339">
            <v>45311.15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3850979</v>
          </cell>
          <cell r="AV339">
            <v>1418049.5189572822</v>
          </cell>
          <cell r="AW339">
            <v>166611.15</v>
          </cell>
          <cell r="AX339">
            <v>832057.37270058133</v>
          </cell>
          <cell r="AY339">
            <v>5435639.6689572828</v>
          </cell>
          <cell r="AZ339">
            <v>5390328.5189572824</v>
          </cell>
          <cell r="BA339">
            <v>4790</v>
          </cell>
          <cell r="BB339">
            <v>4512180</v>
          </cell>
          <cell r="BC339">
            <v>0</v>
          </cell>
          <cell r="BD339">
            <v>0</v>
          </cell>
          <cell r="BE339">
            <v>5435639.6689572828</v>
          </cell>
          <cell r="BF339">
            <v>1906485.2371652483</v>
          </cell>
          <cell r="BG339">
            <v>3529154.4317920343</v>
          </cell>
          <cell r="BH339">
            <v>4557491.1500000004</v>
          </cell>
          <cell r="BI339">
            <v>4390880</v>
          </cell>
          <cell r="BJ339">
            <v>5269028.5189572824</v>
          </cell>
          <cell r="BK339">
            <v>5593.4485339249286</v>
          </cell>
          <cell r="BL339">
            <v>5386.8721886563872</v>
          </cell>
          <cell r="BM339">
            <v>3.8348105920082441E-2</v>
          </cell>
          <cell r="BN339">
            <v>0</v>
          </cell>
          <cell r="BO339">
            <v>0</v>
          </cell>
          <cell r="BP339">
            <v>5435639.6689572828</v>
          </cell>
          <cell r="BQ339">
            <v>5722.2171114196208</v>
          </cell>
          <cell r="BR339" t="str">
            <v>Y</v>
          </cell>
          <cell r="BS339">
            <v>5770.31811991219</v>
          </cell>
          <cell r="BT339">
            <v>3.5895940044495589E-2</v>
          </cell>
          <cell r="BU339">
            <v>0</v>
          </cell>
          <cell r="BV339">
            <v>5435639.6689572828</v>
          </cell>
          <cell r="BW339">
            <v>0</v>
          </cell>
          <cell r="BX339">
            <v>5435639.6689572828</v>
          </cell>
          <cell r="BY339">
            <v>45311.15</v>
          </cell>
          <cell r="BZ339">
            <v>5390328.5189572824</v>
          </cell>
        </row>
      </sheetData>
      <sheetData sheetId="11">
        <row r="3">
          <cell r="L3">
            <v>5.0000000000000001E-3</v>
          </cell>
          <cell r="S3">
            <v>5.0000000000000001E-3</v>
          </cell>
          <cell r="Z3">
            <v>5.0000000000000001E-3</v>
          </cell>
          <cell r="AG3">
            <v>5.0000000000000001E-3</v>
          </cell>
        </row>
      </sheetData>
      <sheetData sheetId="12" refreshError="1"/>
      <sheetData sheetId="13">
        <row r="50">
          <cell r="E50">
            <v>-67994.559999999998</v>
          </cell>
        </row>
      </sheetData>
      <sheetData sheetId="14" refreshError="1"/>
      <sheetData sheetId="15" refreshError="1"/>
      <sheetData sheetId="16">
        <row r="1">
          <cell r="L1">
            <v>0</v>
          </cell>
        </row>
        <row r="12">
          <cell r="E12">
            <v>12.539</v>
          </cell>
          <cell r="F12">
            <v>10.638999999999999</v>
          </cell>
          <cell r="G12">
            <v>10.638999999999999</v>
          </cell>
          <cell r="H12">
            <v>10.638999999999999</v>
          </cell>
          <cell r="I12">
            <v>10.638999999999999</v>
          </cell>
          <cell r="J12">
            <v>10.638999999999999</v>
          </cell>
        </row>
        <row r="13">
          <cell r="E13">
            <v>13.539</v>
          </cell>
          <cell r="F13">
            <v>11.638999999999999</v>
          </cell>
          <cell r="G13">
            <v>11.638999999999999</v>
          </cell>
          <cell r="H13">
            <v>11.638999999999999</v>
          </cell>
          <cell r="I13">
            <v>11.638999999999999</v>
          </cell>
          <cell r="J13">
            <v>11.638999999999999</v>
          </cell>
        </row>
      </sheetData>
      <sheetData sheetId="17" refreshError="1"/>
      <sheetData sheetId="18" refreshError="1"/>
      <sheetData sheetId="19">
        <row r="1">
          <cell r="R1">
            <v>0</v>
          </cell>
        </row>
      </sheetData>
      <sheetData sheetId="20" refreshError="1"/>
      <sheetData sheetId="21">
        <row r="4">
          <cell r="B4" t="str">
            <v>Cost Centre</v>
          </cell>
        </row>
        <row r="5">
          <cell r="B5" t="str">
            <v>S31600</v>
          </cell>
        </row>
        <row r="9">
          <cell r="B9" t="str">
            <v>Teaching Staff - (E01)</v>
          </cell>
        </row>
        <row r="11">
          <cell r="B11" t="str">
            <v>Teachers Basic Pay</v>
          </cell>
        </row>
        <row r="12">
          <cell r="B12" t="str">
            <v>Teachers Ers NI</v>
          </cell>
        </row>
        <row r="13">
          <cell r="B13" t="str">
            <v>Teachers Ers Pension Conts</v>
          </cell>
        </row>
        <row r="14">
          <cell r="B14" t="str">
            <v>Teachers Allowances</v>
          </cell>
        </row>
        <row r="15">
          <cell r="D15">
            <v>739386.8</v>
          </cell>
          <cell r="E15">
            <v>752382</v>
          </cell>
          <cell r="F15">
            <v>792564.9575163268</v>
          </cell>
          <cell r="G15">
            <v>816157.19380327058</v>
          </cell>
          <cell r="H15">
            <v>837341.38388911402</v>
          </cell>
          <cell r="I15">
            <v>857892.47055923159</v>
          </cell>
        </row>
        <row r="17">
          <cell r="B17" t="str">
            <v>Supply Teaching Staff - (E02)</v>
          </cell>
        </row>
        <row r="19">
          <cell r="B19" t="str">
            <v>Supply Teachers Basic Pay</v>
          </cell>
        </row>
        <row r="20">
          <cell r="B20" t="str">
            <v>Supply Teachers Ers NI</v>
          </cell>
        </row>
        <row r="21">
          <cell r="B21" t="str">
            <v>Supply Teachers Ers Pension Conts</v>
          </cell>
        </row>
        <row r="22">
          <cell r="B22" t="str">
            <v>Supply Teacher Allowances</v>
          </cell>
        </row>
        <row r="23">
          <cell r="B23" t="str">
            <v>Tutors/Instructors Basic Pay</v>
          </cell>
        </row>
        <row r="24">
          <cell r="B24" t="str">
            <v>Tutors/Instructors Ers NI</v>
          </cell>
        </row>
        <row r="25">
          <cell r="B25" t="str">
            <v>Tutors/Instructors Ers Pension Conts</v>
          </cell>
        </row>
        <row r="26">
          <cell r="B26" t="str">
            <v>Tutors/Instructors Allowances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9">
          <cell r="B29" t="str">
            <v>Education Support Staff - (E03)</v>
          </cell>
        </row>
        <row r="31">
          <cell r="B31" t="str">
            <v>Librarians &amp; Assistants - Basic Pay</v>
          </cell>
        </row>
        <row r="32">
          <cell r="B32" t="str">
            <v>Librarians &amp; Assistants Ers NI</v>
          </cell>
        </row>
        <row r="33">
          <cell r="B33" t="str">
            <v>Librarians &amp; Assistants Ers Pension Cont</v>
          </cell>
        </row>
        <row r="34">
          <cell r="B34" t="str">
            <v>Librarians &amp; Assistants Allowances</v>
          </cell>
        </row>
        <row r="35">
          <cell r="B35" t="str">
            <v>Care Staff Basic Pay</v>
          </cell>
        </row>
        <row r="36">
          <cell r="B36" t="str">
            <v>Care Staff Ers NI</v>
          </cell>
        </row>
        <row r="37">
          <cell r="B37" t="str">
            <v>Care Staff Ers Pension Conts</v>
          </cell>
        </row>
        <row r="38">
          <cell r="B38" t="str">
            <v>Care Staff Allowances</v>
          </cell>
        </row>
        <row r="39">
          <cell r="B39" t="str">
            <v>Learning Support Assistants Basic Pay</v>
          </cell>
        </row>
        <row r="40">
          <cell r="B40" t="str">
            <v>Learning Support Assistants Ers NI</v>
          </cell>
        </row>
        <row r="41">
          <cell r="B41" t="str">
            <v>Learning Support Assistants Ers Pens Conts</v>
          </cell>
        </row>
        <row r="42">
          <cell r="B42" t="str">
            <v>Learning Support Assistants Allowances</v>
          </cell>
        </row>
        <row r="43">
          <cell r="B43" t="str">
            <v>Technical Staff Basic Pay</v>
          </cell>
        </row>
        <row r="44">
          <cell r="B44" t="str">
            <v>Technical Staff Ers NI</v>
          </cell>
        </row>
        <row r="45">
          <cell r="B45" t="str">
            <v>Technical Staff Ers Pension Conts</v>
          </cell>
        </row>
        <row r="46">
          <cell r="B46" t="str">
            <v>Technical Staff Allowances</v>
          </cell>
        </row>
        <row r="47">
          <cell r="B47" t="str">
            <v>Support Worker Basic Pay</v>
          </cell>
        </row>
        <row r="48">
          <cell r="B48" t="str">
            <v>Support Worker Ers NI</v>
          </cell>
        </row>
        <row r="49">
          <cell r="B49" t="str">
            <v>Support Worker Ers Pension Conts</v>
          </cell>
        </row>
        <row r="50">
          <cell r="B50" t="str">
            <v>Support Worker Allowances</v>
          </cell>
        </row>
        <row r="51">
          <cell r="D51">
            <v>262937.12</v>
          </cell>
          <cell r="E51">
            <v>299292</v>
          </cell>
          <cell r="F51">
            <v>307705.9604553777</v>
          </cell>
          <cell r="G51">
            <v>318691.35568813456</v>
          </cell>
          <cell r="H51">
            <v>326600.96653594071</v>
          </cell>
          <cell r="I51">
            <v>333492.33941940899</v>
          </cell>
        </row>
        <row r="53">
          <cell r="B53" t="str">
            <v>Premises Staff - (E04)</v>
          </cell>
        </row>
        <row r="55">
          <cell r="B55" t="str">
            <v>Caretakers &amp; Cleaners Basic Pay</v>
          </cell>
        </row>
        <row r="56">
          <cell r="B56" t="str">
            <v>Caretakers &amp; Cleaners Ers NI</v>
          </cell>
        </row>
        <row r="57">
          <cell r="B57" t="str">
            <v>Caretakers &amp; Cleaners Ers Pension Conts</v>
          </cell>
        </row>
        <row r="58">
          <cell r="B58" t="str">
            <v>Caretakers &amp; Cleaners Allowances</v>
          </cell>
        </row>
        <row r="59">
          <cell r="B59" t="str">
            <v>Domestic Staff Basic Pay</v>
          </cell>
        </row>
        <row r="60">
          <cell r="B60" t="str">
            <v>Domestic Staff Ers NI</v>
          </cell>
        </row>
        <row r="61">
          <cell r="B61" t="str">
            <v>Domestic Staff Ers Pension Conts</v>
          </cell>
        </row>
        <row r="62">
          <cell r="B62" t="str">
            <v>Domestic Staff Allowances</v>
          </cell>
        </row>
        <row r="63">
          <cell r="D63">
            <v>52028.310000000005</v>
          </cell>
          <cell r="E63">
            <v>48490</v>
          </cell>
          <cell r="F63">
            <v>49434.167822477233</v>
          </cell>
          <cell r="G63">
            <v>50450.242178926783</v>
          </cell>
          <cell r="H63">
            <v>51486.638022505314</v>
          </cell>
          <cell r="I63">
            <v>52543.761782955415</v>
          </cell>
        </row>
        <row r="65">
          <cell r="B65" t="str">
            <v>Administrative and Clerical Staff (E05)</v>
          </cell>
        </row>
        <row r="67">
          <cell r="B67" t="str">
            <v>Clerk to Governors Basic Pay</v>
          </cell>
        </row>
        <row r="68">
          <cell r="B68" t="str">
            <v>Clerk to Governors Ers NI</v>
          </cell>
        </row>
        <row r="69">
          <cell r="B69" t="str">
            <v>Clerk to Governors Ers Pension Conts</v>
          </cell>
        </row>
        <row r="70">
          <cell r="B70" t="str">
            <v>Clerk to Governors Allowances</v>
          </cell>
        </row>
        <row r="71">
          <cell r="B71" t="str">
            <v>Admin &amp; Professional Basic Pay</v>
          </cell>
        </row>
        <row r="72">
          <cell r="B72" t="str">
            <v>Admin &amp; Professional Ers NI</v>
          </cell>
        </row>
        <row r="73">
          <cell r="B73" t="str">
            <v>Admin &amp; Professional Ers Pension Conts</v>
          </cell>
        </row>
        <row r="74">
          <cell r="B74" t="str">
            <v>Admin &amp; Professional Allowances</v>
          </cell>
        </row>
        <row r="75">
          <cell r="D75">
            <v>86671.35</v>
          </cell>
          <cell r="E75">
            <v>91091</v>
          </cell>
          <cell r="F75">
            <v>90203.090383290924</v>
          </cell>
          <cell r="G75">
            <v>92090.203684107808</v>
          </cell>
          <cell r="H75">
            <v>94015.043549438706</v>
          </cell>
          <cell r="I75">
            <v>95978.365397326808</v>
          </cell>
        </row>
        <row r="77">
          <cell r="B77" t="str">
            <v>Catering Staff - (E06)</v>
          </cell>
        </row>
        <row r="79">
          <cell r="B79" t="str">
            <v>Cooks &amp; Kitchen Assts Basic</v>
          </cell>
        </row>
        <row r="80">
          <cell r="B80" t="str">
            <v>Cooks &amp; Kitchen Assts Ers NI</v>
          </cell>
        </row>
        <row r="81">
          <cell r="B81" t="str">
            <v>Cooks &amp; Kitchen Assts Ers Pens</v>
          </cell>
        </row>
        <row r="82">
          <cell r="B82" t="str">
            <v>Cooks &amp; Kitchen Assts Allowances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5">
          <cell r="B85" t="str">
            <v>Cost of Other Staff - (E07)</v>
          </cell>
        </row>
        <row r="87">
          <cell r="B87" t="str">
            <v>Midday Controllers Basic Pay</v>
          </cell>
          <cell r="D87">
            <v>27131.19</v>
          </cell>
          <cell r="E87">
            <v>28469</v>
          </cell>
          <cell r="F87">
            <v>28420.127383777552</v>
          </cell>
          <cell r="G87">
            <v>29230.323487814843</v>
          </cell>
          <cell r="H87">
            <v>29842.828944906487</v>
          </cell>
          <cell r="I87">
            <v>30439.685523804616</v>
          </cell>
        </row>
        <row r="88">
          <cell r="B88" t="str">
            <v>Midday Controllers Ers NI</v>
          </cell>
          <cell r="D88">
            <v>122.34</v>
          </cell>
          <cell r="E88">
            <v>127</v>
          </cell>
          <cell r="F88">
            <v>136.45538837553187</v>
          </cell>
          <cell r="G88">
            <v>145.88899445072357</v>
          </cell>
          <cell r="H88">
            <v>155.41860699836346</v>
          </cell>
          <cell r="I88">
            <v>165.05147067711351</v>
          </cell>
        </row>
        <row r="89">
          <cell r="B89" t="str">
            <v>Midday Controllers Ers Pension Conts</v>
          </cell>
          <cell r="D89">
            <v>7689.13</v>
          </cell>
          <cell r="E89">
            <v>7659</v>
          </cell>
          <cell r="F89">
            <v>7645.0142662361623</v>
          </cell>
          <cell r="G89">
            <v>7862.9570182221951</v>
          </cell>
          <cell r="H89">
            <v>8027.7209861798456</v>
          </cell>
          <cell r="I89">
            <v>8188.2754059034414</v>
          </cell>
        </row>
        <row r="90">
          <cell r="B90" t="str">
            <v>Midday Controllers Allowances</v>
          </cell>
          <cell r="D90">
            <v>568.89</v>
          </cell>
          <cell r="E90">
            <v>1200</v>
          </cell>
          <cell r="F90">
            <v>1200</v>
          </cell>
          <cell r="G90">
            <v>1200</v>
          </cell>
          <cell r="H90">
            <v>1200</v>
          </cell>
          <cell r="I90">
            <v>1200</v>
          </cell>
        </row>
        <row r="91">
          <cell r="B91" t="str">
            <v>Non Classroom Supervision Basic Pay</v>
          </cell>
          <cell r="D91">
            <v>9526.5499999999993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Non Classroom Supervision Ers NI</v>
          </cell>
          <cell r="D92">
            <v>696.15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Non Classroom Supervision Ers Pension Co</v>
          </cell>
          <cell r="D93">
            <v>2467.4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Non Classroom Supervision Allowances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Other Employees Basic Pay</v>
          </cell>
          <cell r="D95">
            <v>0</v>
          </cell>
          <cell r="E95">
            <v>6841</v>
          </cell>
          <cell r="F95">
            <v>6841</v>
          </cell>
          <cell r="G95">
            <v>6841</v>
          </cell>
          <cell r="H95">
            <v>6841</v>
          </cell>
          <cell r="I95">
            <v>6841</v>
          </cell>
        </row>
        <row r="96">
          <cell r="B96" t="str">
            <v>Other Employees Ers NI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Other Employees Ers Pension Conts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>Other Employees Allowances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Agency Other Staff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 xml:space="preserve">Payroll Split Coding </v>
          </cell>
          <cell r="D100">
            <v>0</v>
          </cell>
          <cell r="E100">
            <v>-4960.8</v>
          </cell>
          <cell r="F100">
            <v>-5185.991577218344</v>
          </cell>
          <cell r="G100">
            <v>-5405.8882054664746</v>
          </cell>
          <cell r="H100">
            <v>-5522.2232695758039</v>
          </cell>
          <cell r="I100">
            <v>-5640.8850349673194</v>
          </cell>
        </row>
        <row r="101">
          <cell r="B101" t="str">
            <v xml:space="preserve">Payroll Split Coding </v>
          </cell>
          <cell r="D101">
            <v>0</v>
          </cell>
          <cell r="E101">
            <v>-22266</v>
          </cell>
          <cell r="F101">
            <v>-22822.682429113192</v>
          </cell>
          <cell r="G101">
            <v>-23295.570677695461</v>
          </cell>
          <cell r="H101">
            <v>-23777.916691249367</v>
          </cell>
          <cell r="I101">
            <v>-24269.909625074353</v>
          </cell>
        </row>
        <row r="102">
          <cell r="B102" t="str">
            <v xml:space="preserve">Payroll Split Coding </v>
          </cell>
          <cell r="D102">
            <v>-19032.38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 xml:space="preserve">Payroll Split Coding </v>
          </cell>
          <cell r="D103">
            <v>0</v>
          </cell>
          <cell r="E103">
            <v>-15212.25</v>
          </cell>
          <cell r="F103">
            <v>-19418.890638190387</v>
          </cell>
          <cell r="G103">
            <v>-20698.380249978691</v>
          </cell>
          <cell r="H103">
            <v>-22017.022791310435</v>
          </cell>
          <cell r="I103">
            <v>-22477.906497136642</v>
          </cell>
        </row>
        <row r="104">
          <cell r="B104" t="str">
            <v xml:space="preserve">Payroll Split Coding 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B105" t="str">
            <v>Service Provision Recharge</v>
          </cell>
          <cell r="D105">
            <v>1473.24</v>
          </cell>
          <cell r="E105">
            <v>1450</v>
          </cell>
          <cell r="F105">
            <v>1479</v>
          </cell>
          <cell r="G105">
            <v>1508.58</v>
          </cell>
          <cell r="H105">
            <v>1538.7516000000001</v>
          </cell>
          <cell r="I105">
            <v>1569.5266320000001</v>
          </cell>
        </row>
        <row r="106">
          <cell r="D106">
            <v>30642.509999999995</v>
          </cell>
          <cell r="E106">
            <v>3306.9499999999971</v>
          </cell>
          <cell r="F106">
            <v>-1705.9676061326754</v>
          </cell>
          <cell r="G106">
            <v>-2611.0896326528618</v>
          </cell>
          <cell r="H106">
            <v>-3711.4426140509163</v>
          </cell>
          <cell r="I106">
            <v>-3985.1621247931444</v>
          </cell>
        </row>
        <row r="108">
          <cell r="B108" t="str">
            <v>Indirect Employee Expenses - (E08)</v>
          </cell>
        </row>
        <row r="110">
          <cell r="B110" t="str">
            <v>Staff Professional Membership Fees - Payroll</v>
          </cell>
        </row>
        <row r="111">
          <cell r="B111" t="str">
            <v>Staff Professional Membership Fees Non Payroll</v>
          </cell>
        </row>
        <row r="112">
          <cell r="B112" t="str">
            <v>Recruitment Expenses</v>
          </cell>
        </row>
        <row r="113">
          <cell r="B113" t="str">
            <v>Advertising - Staff</v>
          </cell>
        </row>
        <row r="114">
          <cell r="B114" t="str">
            <v>Lump Sum Net Redundancy/Pension Payments</v>
          </cell>
        </row>
        <row r="115">
          <cell r="B115" t="str">
            <v>Compromise Agreement</v>
          </cell>
        </row>
        <row r="116">
          <cell r="B116" t="str">
            <v>Medical &amp; Dental Fees - Non Payroll</v>
          </cell>
        </row>
        <row r="117">
          <cell r="B117" t="str">
            <v>Cycle Purchase Loan Scheme - Payroll</v>
          </cell>
        </row>
        <row r="118">
          <cell r="B118" t="str">
            <v>Cycle Purchase Loan Scheme - Non Payroll</v>
          </cell>
        </row>
        <row r="119">
          <cell r="B119" t="str">
            <v>Schools Apprenticeship Levy</v>
          </cell>
        </row>
        <row r="120">
          <cell r="B120" t="str">
            <v>Public Transport - Staff</v>
          </cell>
        </row>
        <row r="121">
          <cell r="B121" t="str">
            <v>Car Allowances - Payroll</v>
          </cell>
        </row>
        <row r="122">
          <cell r="B122" t="str">
            <v>Other Travel Expenses - Payroll</v>
          </cell>
        </row>
        <row r="123">
          <cell r="B123" t="str">
            <v>Car Allowances - Non Payroll</v>
          </cell>
        </row>
        <row r="124">
          <cell r="B124" t="str">
            <v>Fuel Cards</v>
          </cell>
        </row>
        <row r="125">
          <cell r="B125" t="str">
            <v>Other Travel Expenses - Non Payroll</v>
          </cell>
        </row>
        <row r="126">
          <cell r="B126" t="str">
            <v>Childcare Costs inc Vouchers</v>
          </cell>
        </row>
        <row r="127">
          <cell r="B127" t="str">
            <v>Subsistence - Payroll</v>
          </cell>
        </row>
        <row r="128">
          <cell r="B128" t="str">
            <v>Subsistence - Non Payroll</v>
          </cell>
        </row>
        <row r="129">
          <cell r="B129" t="str">
            <v>Staff attending Conferences</v>
          </cell>
        </row>
        <row r="130">
          <cell r="B130" t="str">
            <v>Conference Expenses</v>
          </cell>
        </row>
        <row r="131">
          <cell r="B131" t="str">
            <v>Recharge - Recruitment Adverts</v>
          </cell>
        </row>
        <row r="132">
          <cell r="D132">
            <v>5092.7</v>
          </cell>
          <cell r="E132">
            <v>5045.5250000000005</v>
          </cell>
          <cell r="F132">
            <v>5095.3224183390512</v>
          </cell>
          <cell r="G132">
            <v>5183.6298971416372</v>
          </cell>
          <cell r="H132">
            <v>5301.4617008377272</v>
          </cell>
          <cell r="I132">
            <v>5413.5495393608444</v>
          </cell>
        </row>
        <row r="134">
          <cell r="B134" t="str">
            <v>Staff Development and Training (E09)</v>
          </cell>
        </row>
        <row r="136">
          <cell r="B136" t="str">
            <v>Staff Training Expenses - Payroll</v>
          </cell>
        </row>
        <row r="137">
          <cell r="B137" t="str">
            <v>Staff Training Expenses - Non Payroll</v>
          </cell>
        </row>
        <row r="138">
          <cell r="B138" t="str">
            <v>Training Courses Staff Recharge</v>
          </cell>
        </row>
        <row r="139">
          <cell r="D139">
            <v>4504.0200000000004</v>
          </cell>
          <cell r="E139">
            <v>4000</v>
          </cell>
          <cell r="F139">
            <v>2500</v>
          </cell>
          <cell r="G139">
            <v>5000</v>
          </cell>
          <cell r="H139">
            <v>2500</v>
          </cell>
          <cell r="I139">
            <v>2500</v>
          </cell>
        </row>
        <row r="141">
          <cell r="B141" t="str">
            <v>Supply Teacher Insurance - (E10)</v>
          </cell>
        </row>
        <row r="143">
          <cell r="B143" t="str">
            <v>Teaching Sickness Premium Recharge</v>
          </cell>
        </row>
        <row r="144">
          <cell r="B144" t="str">
            <v>Premium Teachers Insurance Fund</v>
          </cell>
        </row>
        <row r="145">
          <cell r="D145">
            <v>9897.01</v>
          </cell>
          <cell r="E145">
            <v>15282</v>
          </cell>
          <cell r="F145">
            <v>15587.64</v>
          </cell>
          <cell r="G145">
            <v>15899.3928</v>
          </cell>
          <cell r="H145">
            <v>16217.380655999999</v>
          </cell>
          <cell r="I145">
            <v>16541.728269119998</v>
          </cell>
        </row>
        <row r="147">
          <cell r="B147" t="str">
            <v>Staff-Related Insurance - (E11)</v>
          </cell>
        </row>
        <row r="149">
          <cell r="B149" t="str">
            <v>Non-teaching Sickness Premium Recharge</v>
          </cell>
        </row>
        <row r="150">
          <cell r="B150" t="str">
            <v>Employers Liability Insurance</v>
          </cell>
        </row>
        <row r="151">
          <cell r="B151" t="str">
            <v>Premium Non Teachers Insurance</v>
          </cell>
        </row>
        <row r="152">
          <cell r="D152">
            <v>5342.43</v>
          </cell>
          <cell r="E152">
            <v>5502.7029000000002</v>
          </cell>
          <cell r="F152">
            <v>5667.7839870000007</v>
          </cell>
          <cell r="G152">
            <v>5837.8175066100011</v>
          </cell>
          <cell r="H152">
            <v>6012.9520318083014</v>
          </cell>
          <cell r="I152">
            <v>6193.3405927625508</v>
          </cell>
        </row>
        <row r="154">
          <cell r="B154" t="str">
            <v>Building Maintenance and Improvement - (E12)</v>
          </cell>
        </row>
        <row r="156">
          <cell r="B156" t="str">
            <v>Property Repairs, Maintenance &amp; Alterations</v>
          </cell>
        </row>
        <row r="157">
          <cell r="B157" t="str">
            <v>Repairs &amp; Maintenance Buy-Back Recharge</v>
          </cell>
        </row>
        <row r="158">
          <cell r="B158" t="str">
            <v>Salix Loans Repayments Recharge</v>
          </cell>
        </row>
        <row r="159">
          <cell r="D159">
            <v>23922.43</v>
          </cell>
          <cell r="E159">
            <v>15000</v>
          </cell>
          <cell r="F159">
            <v>12000</v>
          </cell>
          <cell r="G159">
            <v>12000</v>
          </cell>
          <cell r="H159">
            <v>12000</v>
          </cell>
          <cell r="I159">
            <v>12000</v>
          </cell>
        </row>
        <row r="161">
          <cell r="B161" t="str">
            <v>Grounds Maintenance and Improvement - (E13)</v>
          </cell>
        </row>
        <row r="163">
          <cell r="B163" t="str">
            <v>Upkeep of Grounds</v>
          </cell>
        </row>
        <row r="164">
          <cell r="D164">
            <v>3051.74</v>
          </cell>
          <cell r="E164">
            <v>3300</v>
          </cell>
          <cell r="F164">
            <v>3333</v>
          </cell>
          <cell r="G164">
            <v>3366.33</v>
          </cell>
          <cell r="H164">
            <v>3399.9933000000001</v>
          </cell>
          <cell r="I164">
            <v>3433.9932330000001</v>
          </cell>
        </row>
        <row r="166">
          <cell r="B166" t="str">
            <v>Cleaning and Caretaking - (E14)</v>
          </cell>
        </row>
        <row r="168">
          <cell r="B168" t="str">
            <v>Window Cleaning</v>
          </cell>
        </row>
        <row r="169">
          <cell r="B169" t="str">
            <v>Contract Cleaning</v>
          </cell>
        </row>
        <row r="170">
          <cell r="D170">
            <v>3736.8</v>
          </cell>
          <cell r="E170">
            <v>14296</v>
          </cell>
          <cell r="F170">
            <v>14642</v>
          </cell>
          <cell r="G170">
            <v>15079.04</v>
          </cell>
          <cell r="H170">
            <v>15529.1468</v>
          </cell>
          <cell r="I170">
            <v>15992.711515999999</v>
          </cell>
        </row>
        <row r="172">
          <cell r="B172" t="str">
            <v>Water and Sewerage - (E15)</v>
          </cell>
        </row>
        <row r="174">
          <cell r="B174" t="str">
            <v>Property Related Water Services</v>
          </cell>
        </row>
        <row r="175">
          <cell r="D175">
            <v>5018.84</v>
          </cell>
          <cell r="E175">
            <v>5520.7240000000002</v>
          </cell>
          <cell r="F175">
            <v>5796.7602000000006</v>
          </cell>
          <cell r="G175">
            <v>6086.598210000001</v>
          </cell>
          <cell r="H175">
            <v>6390.9281205000016</v>
          </cell>
          <cell r="I175">
            <v>6710.4745265250021</v>
          </cell>
        </row>
        <row r="177">
          <cell r="B177" t="str">
            <v>Energy - (E16)</v>
          </cell>
        </row>
        <row r="179">
          <cell r="B179" t="str">
            <v>Electricity</v>
          </cell>
        </row>
        <row r="180">
          <cell r="B180" t="str">
            <v>Gas</v>
          </cell>
        </row>
        <row r="181">
          <cell r="B181" t="str">
            <v>Heating Oil</v>
          </cell>
        </row>
        <row r="182">
          <cell r="D182">
            <v>13037.39</v>
          </cell>
          <cell r="E182">
            <v>19731.4555</v>
          </cell>
          <cell r="F182">
            <v>23134.098050000001</v>
          </cell>
          <cell r="G182">
            <v>25447.507855000003</v>
          </cell>
          <cell r="H182">
            <v>27992.258640500004</v>
          </cell>
          <cell r="I182">
            <v>30791.484504550004</v>
          </cell>
        </row>
        <row r="184">
          <cell r="B184" t="str">
            <v>Rates - (E17)</v>
          </cell>
        </row>
        <row r="186">
          <cell r="B186" t="str">
            <v>Rates</v>
          </cell>
        </row>
        <row r="187">
          <cell r="D187">
            <v>26880</v>
          </cell>
          <cell r="E187">
            <v>26880</v>
          </cell>
          <cell r="F187">
            <v>26880</v>
          </cell>
          <cell r="G187">
            <v>26880</v>
          </cell>
          <cell r="H187">
            <v>26880</v>
          </cell>
          <cell r="I187">
            <v>26880</v>
          </cell>
        </row>
        <row r="189">
          <cell r="B189" t="str">
            <v>Other Occupation Costs - (E18)</v>
          </cell>
        </row>
        <row r="191">
          <cell r="B191" t="str">
            <v>Security / Surveillance Equipment Maintenance</v>
          </cell>
        </row>
        <row r="192">
          <cell r="B192" t="str">
            <v>Health and Safety at Work</v>
          </cell>
        </row>
        <row r="193">
          <cell r="B193" t="str">
            <v>Building Rents</v>
          </cell>
        </row>
        <row r="194">
          <cell r="B194" t="str">
            <v>Hire of Rooms</v>
          </cell>
        </row>
        <row r="195">
          <cell r="B195" t="str">
            <v>Rental Property Service Charge</v>
          </cell>
        </row>
        <row r="196">
          <cell r="B196" t="str">
            <v>Fixtures &amp; Fittings</v>
          </cell>
        </row>
        <row r="197">
          <cell r="B197" t="str">
            <v>Fire Extinguishers</v>
          </cell>
        </row>
        <row r="198">
          <cell r="B198" t="str">
            <v>Refuse Collection</v>
          </cell>
        </row>
        <row r="199">
          <cell r="B199" t="str">
            <v>Cleaning Materials</v>
          </cell>
        </row>
        <row r="200">
          <cell r="B200" t="str">
            <v>Other Cleaning &amp; Janitorial Services</v>
          </cell>
        </row>
        <row r="201">
          <cell r="B201" t="str">
            <v>Pest Control</v>
          </cell>
        </row>
        <row r="202">
          <cell r="B202" t="str">
            <v>Waste Chemicals Disposal</v>
          </cell>
        </row>
        <row r="203">
          <cell r="B203" t="str">
            <v>Other Premises Costs</v>
          </cell>
        </row>
        <row r="204">
          <cell r="B204" t="str">
            <v>PAT Testing</v>
          </cell>
        </row>
        <row r="205">
          <cell r="B205" t="str">
            <v>First Aid Equipment</v>
          </cell>
        </row>
        <row r="206">
          <cell r="B206" t="str">
            <v>Health &amp; Safety Equipment</v>
          </cell>
        </row>
        <row r="207">
          <cell r="B207" t="str">
            <v>Purchase of Security / Surveillance Equipment</v>
          </cell>
        </row>
        <row r="208">
          <cell r="B208" t="str">
            <v>Fire Risk Assessment Recharges</v>
          </cell>
        </row>
        <row r="209">
          <cell r="D209">
            <v>9334.61</v>
          </cell>
          <cell r="E209">
            <v>5575.5969999999998</v>
          </cell>
          <cell r="F209">
            <v>5804.8768500000006</v>
          </cell>
          <cell r="G209">
            <v>6044.6306924999999</v>
          </cell>
          <cell r="H209">
            <v>6295.3624271250001</v>
          </cell>
          <cell r="I209">
            <v>6557.6007524812503</v>
          </cell>
        </row>
        <row r="211">
          <cell r="B211" t="str">
            <v>Learning Resources - (E19)</v>
          </cell>
        </row>
        <row r="213">
          <cell r="B213" t="str">
            <v>Hire of Transport - Non Staff</v>
          </cell>
        </row>
        <row r="214">
          <cell r="B214" t="str">
            <v>Transport - General</v>
          </cell>
        </row>
        <row r="215">
          <cell r="B215" t="str">
            <v>Equipment &amp; Materials Learning</v>
          </cell>
        </row>
        <row r="216">
          <cell r="B216" t="str">
            <v>Equipment &amp; Materials Child Related</v>
          </cell>
        </row>
        <row r="217">
          <cell r="B217" t="str">
            <v>Equipment Repairs, Maintenance &amp; Installation</v>
          </cell>
        </row>
        <row r="218">
          <cell r="B218" t="str">
            <v>Furniture</v>
          </cell>
        </row>
        <row r="219">
          <cell r="B219" t="str">
            <v>Books</v>
          </cell>
        </row>
        <row r="220">
          <cell r="B220" t="str">
            <v>CDs</v>
          </cell>
        </row>
        <row r="221">
          <cell r="B221" t="str">
            <v>DVDs</v>
          </cell>
        </row>
        <row r="222">
          <cell r="B222" t="str">
            <v>Newspapers &amp; Magazines</v>
          </cell>
        </row>
        <row r="223">
          <cell r="B223" t="str">
            <v>Stock Materials</v>
          </cell>
        </row>
        <row r="224">
          <cell r="B224" t="str">
            <v>Photocopying</v>
          </cell>
        </row>
        <row r="225">
          <cell r="B225" t="str">
            <v>Printing</v>
          </cell>
        </row>
        <row r="226">
          <cell r="B226" t="str">
            <v>Stationery</v>
          </cell>
        </row>
        <row r="227">
          <cell r="B227" t="str">
            <v>Aids &amp; Equipment</v>
          </cell>
        </row>
        <row r="228">
          <cell r="B228" t="str">
            <v>Computer Consumables</v>
          </cell>
        </row>
        <row r="229">
          <cell r="B229" t="str">
            <v>Subscriptions (non staff)</v>
          </cell>
        </row>
        <row r="230">
          <cell r="B230" t="str">
            <v>Educational Visits &amp; Other Expenditure</v>
          </cell>
        </row>
        <row r="231">
          <cell r="B231" t="str">
            <v>Other Supplies &amp; Services</v>
          </cell>
        </row>
        <row r="232">
          <cell r="B232" t="str">
            <v>Pupil Premium Overspend - FSM</v>
          </cell>
        </row>
        <row r="233">
          <cell r="B233" t="str">
            <v>Pupil Premium Overspend - Service Children</v>
          </cell>
        </row>
        <row r="234">
          <cell r="B234" t="str">
            <v>Pupil Premium Overspend - LAC</v>
          </cell>
        </row>
        <row r="235">
          <cell r="B235" t="str">
            <v>Pupil Premium Overspend - Post LAC</v>
          </cell>
        </row>
        <row r="236">
          <cell r="B236" t="str">
            <v>Pupil Premium Overspend - Early Years</v>
          </cell>
        </row>
        <row r="237">
          <cell r="B237" t="str">
            <v>Mini Closedown - PE &amp; Sport</v>
          </cell>
        </row>
        <row r="238">
          <cell r="B238" t="str">
            <v>Mini Closedown - UIFSM</v>
          </cell>
        </row>
        <row r="239">
          <cell r="B239" t="str">
            <v>Duplicate Payments</v>
          </cell>
        </row>
        <row r="240">
          <cell r="B240" t="str">
            <v>Cultural Services Entry Fees, Workshops &amp; Events Recharge</v>
          </cell>
        </row>
        <row r="241">
          <cell r="D241">
            <v>49335.340000000004</v>
          </cell>
          <cell r="E241">
            <v>51700</v>
          </cell>
          <cell r="F241">
            <v>46280</v>
          </cell>
          <cell r="G241">
            <v>46364</v>
          </cell>
          <cell r="H241">
            <v>46452.2</v>
          </cell>
          <cell r="I241">
            <v>52464.820365199848</v>
          </cell>
        </row>
        <row r="243">
          <cell r="B243" t="str">
            <v>ICT Learning Resources - (E20)</v>
          </cell>
        </row>
        <row r="245">
          <cell r="B245" t="str">
            <v>Computer Hardware</v>
          </cell>
        </row>
        <row r="246">
          <cell r="B246" t="str">
            <v>Computer Services</v>
          </cell>
        </row>
        <row r="247">
          <cell r="B247" t="str">
            <v>Computer Software</v>
          </cell>
        </row>
        <row r="248">
          <cell r="D248">
            <v>25175.08</v>
          </cell>
          <cell r="E248">
            <v>28200</v>
          </cell>
          <cell r="F248">
            <v>29360</v>
          </cell>
          <cell r="G248">
            <v>30578</v>
          </cell>
          <cell r="H248">
            <v>31856.9</v>
          </cell>
          <cell r="I248">
            <v>33199.745000000003</v>
          </cell>
        </row>
        <row r="250">
          <cell r="B250" t="str">
            <v>Examination Fees - (E21)</v>
          </cell>
        </row>
        <row r="252">
          <cell r="B252" t="str">
            <v>Exam Fees &amp; Expenses - Current Year</v>
          </cell>
        </row>
        <row r="253">
          <cell r="B253" t="str">
            <v>Exam Fees &amp; Expenses - Next Year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6">
          <cell r="B256" t="str">
            <v>Administrative Supplies - (E22)</v>
          </cell>
        </row>
        <row r="258">
          <cell r="B258" t="str">
            <v>Equipment &amp; Materials Admin</v>
          </cell>
        </row>
        <row r="259">
          <cell r="B259" t="str">
            <v>Equipment &amp; Materials Household Goods</v>
          </cell>
        </row>
        <row r="260">
          <cell r="B260" t="str">
            <v>Equipment Purchase &amp; Hire</v>
          </cell>
        </row>
        <row r="261">
          <cell r="B261" t="str">
            <v>General Office Expenses</v>
          </cell>
        </row>
        <row r="262">
          <cell r="B262" t="str">
            <v>Administrative Supplies Schools</v>
          </cell>
        </row>
        <row r="263">
          <cell r="B263" t="str">
            <v>Translating &amp; Interpreter Services</v>
          </cell>
        </row>
        <row r="264">
          <cell r="B264" t="str">
            <v>Postages</v>
          </cell>
        </row>
        <row r="265">
          <cell r="B265" t="str">
            <v>Telephones</v>
          </cell>
        </row>
        <row r="266">
          <cell r="B266" t="str">
            <v>Communications</v>
          </cell>
        </row>
        <row r="267">
          <cell r="B267" t="str">
            <v>Computer Software Licences (Revenue)</v>
          </cell>
        </row>
        <row r="268">
          <cell r="B268" t="str">
            <v>Advertising (Non Staff)</v>
          </cell>
        </row>
        <row r="269">
          <cell r="B269" t="str">
            <v>Promotions</v>
          </cell>
        </row>
        <row r="270">
          <cell r="B270" t="str">
            <v>Publicity</v>
          </cell>
        </row>
        <row r="271">
          <cell r="B271" t="str">
            <v>Interest Paid - Non Bank Account Schools</v>
          </cell>
        </row>
        <row r="272">
          <cell r="B272" t="str">
            <v>Licences - General</v>
          </cell>
        </row>
        <row r="273">
          <cell r="B273" t="str">
            <v>Write Back - Unrecovered Debts</v>
          </cell>
        </row>
        <row r="274">
          <cell r="D274">
            <v>4959.17</v>
          </cell>
          <cell r="E274">
            <v>4822.75</v>
          </cell>
          <cell r="F274">
            <v>4973.8874999999998</v>
          </cell>
          <cell r="G274">
            <v>5132.5818749999999</v>
          </cell>
          <cell r="H274">
            <v>5299.2109687499997</v>
          </cell>
          <cell r="I274">
            <v>5474.1715171875003</v>
          </cell>
        </row>
        <row r="276">
          <cell r="B276" t="str">
            <v>Other Insurance Premiums - (E23)</v>
          </cell>
        </row>
        <row r="278">
          <cell r="B278" t="str">
            <v>Premises Insurance</v>
          </cell>
        </row>
        <row r="279">
          <cell r="B279" t="str">
            <v>Transport Insurances</v>
          </cell>
        </row>
        <row r="280">
          <cell r="B280" t="str">
            <v>General Insurance</v>
          </cell>
        </row>
        <row r="281">
          <cell r="B281" t="str">
            <v>General Insurance</v>
          </cell>
        </row>
        <row r="282">
          <cell r="B282" t="str">
            <v>Insurance Buy-back</v>
          </cell>
        </row>
        <row r="283">
          <cell r="D283">
            <v>12562.15</v>
          </cell>
          <cell r="E283">
            <v>13818.365000000002</v>
          </cell>
          <cell r="F283">
            <v>15200.201500000003</v>
          </cell>
          <cell r="G283">
            <v>16720.221650000007</v>
          </cell>
          <cell r="H283">
            <v>18392.243815000009</v>
          </cell>
          <cell r="I283">
            <v>20231.468196500013</v>
          </cell>
        </row>
        <row r="285">
          <cell r="B285" t="str">
            <v>Special Facilities - (E24)</v>
          </cell>
        </row>
        <row r="287">
          <cell r="B287" t="str">
            <v>Swimming Pool Running Costs</v>
          </cell>
        </row>
        <row r="288">
          <cell r="B288" t="str">
            <v>Vehicles Purchase</v>
          </cell>
        </row>
        <row r="289">
          <cell r="B289" t="str">
            <v>Vehicles Repairs</v>
          </cell>
        </row>
        <row r="290">
          <cell r="B290" t="str">
            <v>Vehicle Fuel</v>
          </cell>
        </row>
        <row r="291">
          <cell r="B291" t="str">
            <v>Hire of Plant</v>
          </cell>
        </row>
        <row r="292">
          <cell r="B292" t="str">
            <v>Clothing &amp; Uniforms</v>
          </cell>
        </row>
        <row r="293">
          <cell r="B293" t="str">
            <v>Personal Needs of Clients</v>
          </cell>
        </row>
        <row r="294">
          <cell r="B294" t="str">
            <v>Grants, Contributions &amp; Donations</v>
          </cell>
        </row>
        <row r="295">
          <cell r="B295" t="str">
            <v>Tuition &amp;/or Board Fees</v>
          </cell>
        </row>
        <row r="296">
          <cell r="B296" t="str">
            <v>Specialist Teaching &amp; Applied Psychology (STAPS) Buy-Back &amp; Assessments Recharge</v>
          </cell>
        </row>
        <row r="297">
          <cell r="D297">
            <v>4008.75</v>
          </cell>
          <cell r="E297">
            <v>4400</v>
          </cell>
          <cell r="F297">
            <v>4580</v>
          </cell>
          <cell r="G297">
            <v>4769</v>
          </cell>
          <cell r="H297">
            <v>4967.45</v>
          </cell>
          <cell r="I297">
            <v>5175.8225000000002</v>
          </cell>
        </row>
        <row r="299">
          <cell r="B299" t="str">
            <v>Catering Supplies - (E25)</v>
          </cell>
        </row>
        <row r="301">
          <cell r="B301" t="str">
            <v>Purchase of external catering</v>
          </cell>
        </row>
        <row r="302">
          <cell r="B302" t="str">
            <v>Free Meals</v>
          </cell>
        </row>
        <row r="303">
          <cell r="B303" t="str">
            <v>Free Meals</v>
          </cell>
        </row>
        <row r="304">
          <cell r="B304" t="str">
            <v>Free Meals</v>
          </cell>
        </row>
        <row r="305">
          <cell r="B305" t="str">
            <v>Free Meals</v>
          </cell>
        </row>
        <row r="306">
          <cell r="B306" t="str">
            <v>Canteen Meals</v>
          </cell>
        </row>
        <row r="307">
          <cell r="B307" t="str">
            <v>Paid School Meals</v>
          </cell>
        </row>
        <row r="308">
          <cell r="B308" t="str">
            <v>Staff Free Meals</v>
          </cell>
        </row>
        <row r="309">
          <cell r="B309" t="str">
            <v>Provisions</v>
          </cell>
        </row>
        <row r="310">
          <cell r="B310" t="str">
            <v>Provisions</v>
          </cell>
        </row>
        <row r="311">
          <cell r="B311" t="str">
            <v>Free Milk</v>
          </cell>
        </row>
        <row r="312">
          <cell r="B312" t="str">
            <v>Vending Machines Supplies</v>
          </cell>
        </row>
        <row r="313">
          <cell r="B313" t="str">
            <v>Under 5s Milk</v>
          </cell>
        </row>
        <row r="314">
          <cell r="B314" t="str">
            <v>Hospitality</v>
          </cell>
        </row>
        <row r="315">
          <cell r="D315">
            <v>46457.29</v>
          </cell>
          <cell r="E315">
            <v>32000</v>
          </cell>
          <cell r="F315">
            <v>32000</v>
          </cell>
          <cell r="G315">
            <v>32000</v>
          </cell>
          <cell r="H315">
            <v>32000</v>
          </cell>
          <cell r="I315">
            <v>32000</v>
          </cell>
        </row>
        <row r="317">
          <cell r="B317" t="str">
            <v>Agency Supply Teaching Staff - (E26)</v>
          </cell>
        </row>
        <row r="319">
          <cell r="B319" t="str">
            <v>Agency Supply Teacher</v>
          </cell>
        </row>
        <row r="320">
          <cell r="D320">
            <v>37663.89</v>
          </cell>
          <cell r="E320">
            <v>25000</v>
          </cell>
          <cell r="F320">
            <v>12000</v>
          </cell>
          <cell r="G320">
            <v>12000</v>
          </cell>
          <cell r="H320">
            <v>12000</v>
          </cell>
          <cell r="I320">
            <v>12000</v>
          </cell>
        </row>
        <row r="322">
          <cell r="B322" t="str">
            <v>Bought-In Professional Services - Curriculum - (E27)</v>
          </cell>
        </row>
        <row r="324">
          <cell r="B324" t="str">
            <v>Lecturers &amp; Invigilation Fees</v>
          </cell>
        </row>
        <row r="325">
          <cell r="B325" t="str">
            <v>Consultancy Services - Curriculum</v>
          </cell>
        </row>
        <row r="326">
          <cell r="B326" t="str">
            <v>SLA - School Library Service</v>
          </cell>
        </row>
        <row r="327">
          <cell r="B327" t="str">
            <v>Bought in Services - Curriculum Schools</v>
          </cell>
        </row>
        <row r="328">
          <cell r="B328" t="str">
            <v>Other Hired &amp; Contracting Services</v>
          </cell>
        </row>
        <row r="329">
          <cell r="B329" t="str">
            <v>Music Tuition &amp; Instrument Hire Recharge</v>
          </cell>
        </row>
        <row r="330">
          <cell r="B330" t="str">
            <v>IT Services &amp; Software Recharge</v>
          </cell>
        </row>
        <row r="331">
          <cell r="D331">
            <v>3917.5</v>
          </cell>
          <cell r="E331">
            <v>3000</v>
          </cell>
          <cell r="F331">
            <v>2000</v>
          </cell>
          <cell r="G331">
            <v>2000</v>
          </cell>
          <cell r="H331">
            <v>2000</v>
          </cell>
          <cell r="I331">
            <v>2000</v>
          </cell>
        </row>
        <row r="333">
          <cell r="B333" t="str">
            <v>Bought-In Professional Services - Other (except PFI) - (E28A)</v>
          </cell>
        </row>
        <row r="335">
          <cell r="B335" t="str">
            <v>Consultancy Services - Other</v>
          </cell>
        </row>
        <row r="336">
          <cell r="B336" t="str">
            <v>Employee Security Checks</v>
          </cell>
        </row>
        <row r="337">
          <cell r="B337" t="str">
            <v>Schools Buy Back</v>
          </cell>
        </row>
        <row r="338">
          <cell r="B338" t="str">
            <v>Bought in Services - Other - Schools</v>
          </cell>
        </row>
        <row r="339">
          <cell r="B339" t="str">
            <v>Legal &amp; Conveyancing Charges</v>
          </cell>
        </row>
        <row r="340">
          <cell r="B340" t="str">
            <v>Audit Fees</v>
          </cell>
        </row>
        <row r="341">
          <cell r="B341" t="str">
            <v>Audit Services Recharge</v>
          </cell>
        </row>
        <row r="342">
          <cell r="B342" t="str">
            <v>Lincolnshire Safeguarding Children's Board Recharge</v>
          </cell>
        </row>
        <row r="343">
          <cell r="B343" t="str">
            <v>Recharge - Employee Security Checks</v>
          </cell>
        </row>
        <row r="344">
          <cell r="B344" t="str">
            <v>Finance Buy-Back Recharge</v>
          </cell>
        </row>
        <row r="345">
          <cell r="B345" t="str">
            <v>Licences Buy-Back Recharge</v>
          </cell>
        </row>
        <row r="346">
          <cell r="B346" t="str">
            <v>SBSS Buy-Back Recharge</v>
          </cell>
        </row>
        <row r="347">
          <cell r="B347" t="str">
            <v>HR Advisory and Employee Counselling Buyback</v>
          </cell>
        </row>
        <row r="348">
          <cell r="D348">
            <v>16883.48</v>
          </cell>
          <cell r="E348">
            <v>15784.94</v>
          </cell>
          <cell r="F348">
            <v>15635.638800000001</v>
          </cell>
          <cell r="G348">
            <v>15996.351576000001</v>
          </cell>
          <cell r="H348">
            <v>16367.42860752</v>
          </cell>
          <cell r="I348">
            <v>16749.234679670401</v>
          </cell>
        </row>
        <row r="350">
          <cell r="B350" t="str">
            <v>Bought-In Professional Services - Other (PFI) - (E28B)</v>
          </cell>
        </row>
        <row r="352">
          <cell r="B352" t="str">
            <v>Consultancy Services - Other</v>
          </cell>
        </row>
        <row r="353">
          <cell r="B353" t="str">
            <v>Bought in Services - Other - Schools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6">
          <cell r="B356" t="str">
            <v>Loan Interest - (E29)</v>
          </cell>
        </row>
        <row r="358">
          <cell r="B358" t="str">
            <v>Loans Account Interest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1">
          <cell r="B361" t="str">
            <v>Direct Revenue Financing (Revenue Cont to Capital) - (E30)</v>
          </cell>
        </row>
        <row r="363">
          <cell r="B363" t="str">
            <v>Loans Account Principal</v>
          </cell>
        </row>
        <row r="364">
          <cell r="B364" t="str">
            <v>Capital Expenditure from Revenue</v>
          </cell>
        </row>
        <row r="365"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7">
          <cell r="B367" t="str">
            <v>Funds Delegated by the Local Authority - (I01)</v>
          </cell>
        </row>
        <row r="369">
          <cell r="B369" t="str">
            <v>Schools Block Income</v>
          </cell>
        </row>
        <row r="370">
          <cell r="B370" t="str">
            <v>High Needs Targeted Income</v>
          </cell>
        </row>
        <row r="371">
          <cell r="B371" t="str">
            <v>Early Years Income</v>
          </cell>
        </row>
        <row r="372">
          <cell r="B372" t="str">
            <v>PRT Funding-£2K / Intervention Funding</v>
          </cell>
        </row>
        <row r="373">
          <cell r="D373">
            <v>-10960</v>
          </cell>
          <cell r="E373">
            <v>-67394</v>
          </cell>
          <cell r="F373">
            <v>-67874</v>
          </cell>
          <cell r="G373">
            <v>-68114</v>
          </cell>
          <cell r="H373">
            <v>-67994</v>
          </cell>
          <cell r="I373">
            <v>-68234</v>
          </cell>
        </row>
        <row r="375">
          <cell r="B375" t="str">
            <v>Funding for 6th Form - (I02)</v>
          </cell>
        </row>
        <row r="377">
          <cell r="B377" t="str">
            <v>Recharge - Funding for Sixth Form Students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</row>
        <row r="380">
          <cell r="B380" t="str">
            <v>High Needs Top-Up Funding - (I03)</v>
          </cell>
        </row>
        <row r="382">
          <cell r="B382" t="str">
            <v>High Needs Top Up Funding</v>
          </cell>
        </row>
        <row r="383">
          <cell r="B383" t="str">
            <v>Disability Access Funding</v>
          </cell>
        </row>
        <row r="384">
          <cell r="D384">
            <v>-51288.87</v>
          </cell>
          <cell r="E384">
            <v>-67994.559999999998</v>
          </cell>
          <cell r="F384">
            <v>-56910.06</v>
          </cell>
          <cell r="G384">
            <v>-33835.58</v>
          </cell>
          <cell r="H384">
            <v>-17725.55</v>
          </cell>
          <cell r="I384">
            <v>-13860.13</v>
          </cell>
        </row>
        <row r="386">
          <cell r="B386" t="str">
            <v>Other Grants and Payments Received - (I07)</v>
          </cell>
        </row>
        <row r="388">
          <cell r="B388" t="str">
            <v>Payment by Other Local Authorities</v>
          </cell>
        </row>
        <row r="389">
          <cell r="B389" t="str">
            <v>Other Grants</v>
          </cell>
        </row>
        <row r="390">
          <cell r="D390">
            <v>-464</v>
          </cell>
          <cell r="E390">
            <v>-232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</row>
        <row r="392">
          <cell r="B392" t="str">
            <v>Income From Lettings - (I08A)</v>
          </cell>
        </row>
        <row r="394">
          <cell r="B394" t="str">
            <v>Lettings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</row>
        <row r="397">
          <cell r="B397" t="str">
            <v>Income From Facilities and Services - (I08B)</v>
          </cell>
        </row>
        <row r="399">
          <cell r="B399" t="str">
            <v>Joint Financing</v>
          </cell>
        </row>
        <row r="400">
          <cell r="B400" t="str">
            <v>Other Reimbursements &amp; Contributions</v>
          </cell>
        </row>
        <row r="401">
          <cell r="B401" t="str">
            <v>Recovery of Overpayments</v>
          </cell>
        </row>
        <row r="402">
          <cell r="B402" t="str">
            <v>Income from External Bodies</v>
          </cell>
        </row>
        <row r="403">
          <cell r="B403" t="str">
            <v>Sale of Products</v>
          </cell>
        </row>
        <row r="404">
          <cell r="B404" t="str">
            <v>Sale of Goods</v>
          </cell>
        </row>
        <row r="405">
          <cell r="B405" t="str">
            <v>Sales General</v>
          </cell>
        </row>
        <row r="406">
          <cell r="B406" t="str">
            <v>Service Charges</v>
          </cell>
        </row>
        <row r="407">
          <cell r="B407" t="str">
            <v>Other Recoverable Charges - Non Payroll</v>
          </cell>
        </row>
        <row r="408">
          <cell r="B408" t="str">
            <v>Students Tuition Fees</v>
          </cell>
        </row>
        <row r="409">
          <cell r="B409" t="str">
            <v>Rent Income</v>
          </cell>
        </row>
        <row r="410">
          <cell r="B410" t="str">
            <v>Recharge Income</v>
          </cell>
        </row>
        <row r="411">
          <cell r="D411">
            <v>-18706.980000000003</v>
          </cell>
          <cell r="E411">
            <v>-8426.5300000000007</v>
          </cell>
          <cell r="F411">
            <v>-8522.32</v>
          </cell>
          <cell r="G411">
            <v>-8139.5520000000006</v>
          </cell>
          <cell r="H411">
            <v>-9293.5072</v>
          </cell>
          <cell r="I411">
            <v>-8987.8579200000022</v>
          </cell>
        </row>
        <row r="413">
          <cell r="B413" t="str">
            <v>Income From Catering - (I09)</v>
          </cell>
        </row>
        <row r="415">
          <cell r="B415" t="str">
            <v>Sale of Meals</v>
          </cell>
        </row>
        <row r="416">
          <cell r="D416">
            <v>-7414.56</v>
          </cell>
          <cell r="E416">
            <v>-8500</v>
          </cell>
          <cell r="F416">
            <v>-8500</v>
          </cell>
          <cell r="G416">
            <v>-8500</v>
          </cell>
          <cell r="H416">
            <v>-8500</v>
          </cell>
          <cell r="I416">
            <v>-8500</v>
          </cell>
        </row>
        <row r="418">
          <cell r="B418" t="str">
            <v>Receipts From Supply Teacher Insurance Claims - (I10)</v>
          </cell>
        </row>
        <row r="420">
          <cell r="B420" t="str">
            <v>Teaching Sickness Reimbursement Recharge</v>
          </cell>
        </row>
        <row r="421">
          <cell r="D421">
            <v>-17839.05</v>
          </cell>
          <cell r="E421">
            <v>-6500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</row>
        <row r="423">
          <cell r="B423" t="str">
            <v>Receipts From Other Insurance Claims - (I11)</v>
          </cell>
        </row>
        <row r="425">
          <cell r="B425" t="str">
            <v xml:space="preserve">Recharge - non-teaching Sickness Reimbursement </v>
          </cell>
        </row>
        <row r="426">
          <cell r="B426" t="str">
            <v>Recoverable Insurance Income</v>
          </cell>
        </row>
        <row r="427">
          <cell r="B427" t="str">
            <v>Insurance Income</v>
          </cell>
        </row>
        <row r="428">
          <cell r="D428">
            <v>-16021.69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</row>
        <row r="430">
          <cell r="B430" t="str">
            <v>Income From Contributions to Visits - (I12)</v>
          </cell>
        </row>
        <row r="432">
          <cell r="B432" t="str">
            <v>Parental contributions towards visits</v>
          </cell>
        </row>
        <row r="433">
          <cell r="D433">
            <v>-9403.11</v>
          </cell>
          <cell r="E433">
            <v>-11500</v>
          </cell>
          <cell r="F433">
            <v>-11500</v>
          </cell>
          <cell r="G433">
            <v>-11500</v>
          </cell>
          <cell r="H433">
            <v>-11500</v>
          </cell>
          <cell r="I433">
            <v>-11500</v>
          </cell>
        </row>
        <row r="435">
          <cell r="B435" t="str">
            <v>Donations and/or Voluntary Funds - (I13)</v>
          </cell>
        </row>
        <row r="437">
          <cell r="B437" t="str">
            <v>Donations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</row>
        <row r="440">
          <cell r="B440" t="str">
            <v>Additional Grant For Schools - (I18)</v>
          </cell>
        </row>
        <row r="442">
          <cell r="B442" t="str">
            <v>Covid Winter Grant</v>
          </cell>
        </row>
        <row r="443">
          <cell r="B443" t="str">
            <v>Covid Local Support Grant Scheme</v>
          </cell>
        </row>
        <row r="444">
          <cell r="B444" t="str">
            <v>Covid Household Support Fund</v>
          </cell>
        </row>
        <row r="445">
          <cell r="B445" t="str">
            <v>Covid Additional Costs Grant</v>
          </cell>
        </row>
        <row r="446">
          <cell r="B446" t="str">
            <v>Additional Grant For Schools</v>
          </cell>
        </row>
        <row r="447">
          <cell r="D447">
            <v>-17200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</row>
        <row r="450">
          <cell r="B450" t="str">
            <v>Total</v>
          </cell>
        </row>
      </sheetData>
      <sheetData sheetId="22" refreshError="1"/>
      <sheetData sheetId="23">
        <row r="296">
          <cell r="E296" t="str">
            <v>NA</v>
          </cell>
          <cell r="F296" t="str">
            <v>NA</v>
          </cell>
          <cell r="G296" t="str">
            <v>NA</v>
          </cell>
          <cell r="H296" t="str">
            <v>NA</v>
          </cell>
          <cell r="I296" t="str">
            <v>NA</v>
          </cell>
        </row>
        <row r="588">
          <cell r="E588" t="str">
            <v>NA</v>
          </cell>
          <cell r="F588" t="str">
            <v>NA</v>
          </cell>
          <cell r="G588" t="str">
            <v>NA</v>
          </cell>
          <cell r="H588" t="str">
            <v>NA</v>
          </cell>
          <cell r="I588" t="str">
            <v>NA</v>
          </cell>
        </row>
      </sheetData>
      <sheetData sheetId="24">
        <row r="7">
          <cell r="F7">
            <v>74</v>
          </cell>
          <cell r="G7">
            <v>76</v>
          </cell>
          <cell r="H7">
            <v>76</v>
          </cell>
          <cell r="I7">
            <v>76</v>
          </cell>
          <cell r="J7">
            <v>76</v>
          </cell>
          <cell r="K7">
            <v>76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3">
          <cell r="F13">
            <v>-4235</v>
          </cell>
          <cell r="G13">
            <v>-11512.759999999995</v>
          </cell>
          <cell r="H13">
            <v>-14877.424999999988</v>
          </cell>
          <cell r="I13">
            <v>-13905.480270937565</v>
          </cell>
          <cell r="J13">
            <v>-9968.2067264470388</v>
          </cell>
          <cell r="K13">
            <v>-3084.2288887346513</v>
          </cell>
        </row>
        <row r="14">
          <cell r="F14">
            <v>-99530</v>
          </cell>
          <cell r="G14">
            <v>-105260</v>
          </cell>
          <cell r="H14">
            <v>-105260</v>
          </cell>
          <cell r="I14">
            <v>-105260</v>
          </cell>
          <cell r="J14">
            <v>-105260</v>
          </cell>
          <cell r="K14">
            <v>-105260</v>
          </cell>
        </row>
        <row r="357">
          <cell r="F357">
            <v>92252.24</v>
          </cell>
          <cell r="G357">
            <v>101895.33500000001</v>
          </cell>
          <cell r="H357">
            <v>106231.94472906242</v>
          </cell>
          <cell r="I357">
            <v>109197.27354449053</v>
          </cell>
          <cell r="J357">
            <v>112143.97783771239</v>
          </cell>
          <cell r="K357">
            <v>114264.2392539345</v>
          </cell>
        </row>
        <row r="360"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-5920.0103651998506</v>
          </cell>
        </row>
        <row r="361">
          <cell r="F361">
            <v>-11512.759999999995</v>
          </cell>
          <cell r="G361">
            <v>-14877.424999999988</v>
          </cell>
          <cell r="H361">
            <v>-13905.480270937565</v>
          </cell>
          <cell r="I361">
            <v>-9968.2067264470388</v>
          </cell>
          <cell r="J361">
            <v>-3084.2288887346513</v>
          </cell>
          <cell r="K361">
            <v>0</v>
          </cell>
        </row>
      </sheetData>
      <sheetData sheetId="25">
        <row r="7">
          <cell r="F7">
            <v>1</v>
          </cell>
          <cell r="G7">
            <v>1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11">
          <cell r="F11">
            <v>-729</v>
          </cell>
          <cell r="G11">
            <v>-9</v>
          </cell>
          <cell r="H11">
            <v>-329</v>
          </cell>
          <cell r="I11">
            <v>-649</v>
          </cell>
          <cell r="J11">
            <v>-649</v>
          </cell>
          <cell r="K11">
            <v>-649</v>
          </cell>
        </row>
        <row r="12">
          <cell r="F12">
            <v>-310</v>
          </cell>
          <cell r="G12">
            <v>-320</v>
          </cell>
          <cell r="H12">
            <v>-320</v>
          </cell>
          <cell r="I12">
            <v>0</v>
          </cell>
          <cell r="J12">
            <v>0</v>
          </cell>
          <cell r="K12">
            <v>0</v>
          </cell>
        </row>
        <row r="355">
          <cell r="F355">
            <v>1030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-9</v>
          </cell>
          <cell r="G359">
            <v>-329</v>
          </cell>
          <cell r="H359">
            <v>-649</v>
          </cell>
          <cell r="I359">
            <v>-649</v>
          </cell>
          <cell r="J359">
            <v>-649</v>
          </cell>
          <cell r="K359">
            <v>-649</v>
          </cell>
        </row>
      </sheetData>
      <sheetData sheetId="26">
        <row r="7">
          <cell r="F7">
            <v>5</v>
          </cell>
          <cell r="G7">
            <v>3</v>
          </cell>
          <cell r="H7">
            <v>3</v>
          </cell>
          <cell r="I7">
            <v>2</v>
          </cell>
          <cell r="J7">
            <v>2</v>
          </cell>
          <cell r="K7">
            <v>2</v>
          </cell>
        </row>
        <row r="11">
          <cell r="F11">
            <v>-4460</v>
          </cell>
          <cell r="G11">
            <v>-5120.24</v>
          </cell>
          <cell r="H11">
            <v>-4620.24</v>
          </cell>
          <cell r="I11">
            <v>-7620.24</v>
          </cell>
          <cell r="J11">
            <v>-9620.24</v>
          </cell>
          <cell r="K11">
            <v>-11620.24</v>
          </cell>
        </row>
        <row r="12">
          <cell r="F12">
            <v>-5000</v>
          </cell>
          <cell r="G12">
            <v>-3000</v>
          </cell>
          <cell r="H12">
            <v>-3000</v>
          </cell>
          <cell r="I12">
            <v>-2000</v>
          </cell>
          <cell r="J12">
            <v>-2000</v>
          </cell>
          <cell r="K12">
            <v>-2000</v>
          </cell>
        </row>
        <row r="13">
          <cell r="F13">
            <v>-3190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362">
          <cell r="F362">
            <v>7529.76</v>
          </cell>
          <cell r="G362">
            <v>3500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5"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F366">
            <v>-5120.24</v>
          </cell>
          <cell r="G366">
            <v>-4620.24</v>
          </cell>
          <cell r="H366">
            <v>-7620.24</v>
          </cell>
          <cell r="I366">
            <v>-9620.24</v>
          </cell>
          <cell r="J366">
            <v>-11620.24</v>
          </cell>
          <cell r="K366">
            <v>-13620.24</v>
          </cell>
        </row>
      </sheetData>
      <sheetData sheetId="27">
        <row r="7">
          <cell r="F7">
            <v>2</v>
          </cell>
          <cell r="G7">
            <v>2</v>
          </cell>
          <cell r="H7">
            <v>2</v>
          </cell>
          <cell r="I7">
            <v>2</v>
          </cell>
          <cell r="J7">
            <v>2</v>
          </cell>
          <cell r="K7">
            <v>2</v>
          </cell>
        </row>
        <row r="11">
          <cell r="F11">
            <v>-1876</v>
          </cell>
          <cell r="G11">
            <v>-5412</v>
          </cell>
          <cell r="H11">
            <v>-5271.2</v>
          </cell>
          <cell r="I11">
            <v>-4905.2084227816567</v>
          </cell>
          <cell r="J11">
            <v>-4319.3202173151813</v>
          </cell>
          <cell r="K11">
            <v>-3617.0969477393764</v>
          </cell>
        </row>
        <row r="12">
          <cell r="F12">
            <v>-4690</v>
          </cell>
          <cell r="G12">
            <v>-4820</v>
          </cell>
          <cell r="H12">
            <v>-4820</v>
          </cell>
          <cell r="I12">
            <v>-4820</v>
          </cell>
          <cell r="J12">
            <v>-4820</v>
          </cell>
          <cell r="K12">
            <v>-4820</v>
          </cell>
        </row>
        <row r="355">
          <cell r="F355">
            <v>1154</v>
          </cell>
          <cell r="G355">
            <v>4960.8</v>
          </cell>
          <cell r="H355">
            <v>5185.991577218344</v>
          </cell>
          <cell r="I355">
            <v>5405.8882054664746</v>
          </cell>
          <cell r="J355">
            <v>5522.2232695758039</v>
          </cell>
          <cell r="K355">
            <v>5640.8850349673194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-5412</v>
          </cell>
          <cell r="G359">
            <v>-5271.2</v>
          </cell>
          <cell r="H359">
            <v>-4905.2084227816567</v>
          </cell>
          <cell r="I359">
            <v>-4319.3202173151813</v>
          </cell>
          <cell r="J359">
            <v>-3617.0969477393764</v>
          </cell>
          <cell r="K359">
            <v>-2796.211912772058</v>
          </cell>
        </row>
      </sheetData>
      <sheetData sheetId="28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363"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6"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</sheetData>
      <sheetData sheetId="29">
        <row r="7">
          <cell r="G7">
            <v>262</v>
          </cell>
          <cell r="H7">
            <v>266</v>
          </cell>
          <cell r="I7">
            <v>268</v>
          </cell>
          <cell r="J7">
            <v>267</v>
          </cell>
        </row>
        <row r="11">
          <cell r="F11">
            <v>-5977</v>
          </cell>
          <cell r="G11">
            <v>-7266.4500000000007</v>
          </cell>
          <cell r="H11">
            <v>-3341.6166666666686</v>
          </cell>
          <cell r="I11">
            <v>-3608.0000000000036</v>
          </cell>
          <cell r="J11">
            <v>-3429.2716666666711</v>
          </cell>
          <cell r="K11">
            <v>-2325.0663333333396</v>
          </cell>
        </row>
        <row r="12">
          <cell r="F12">
            <v>-7796</v>
          </cell>
          <cell r="G12">
            <v>-7768</v>
          </cell>
          <cell r="H12">
            <v>-7758.3333333333339</v>
          </cell>
          <cell r="I12">
            <v>-7775</v>
          </cell>
          <cell r="J12">
            <v>-7783.3333333333339</v>
          </cell>
          <cell r="K12">
            <v>-7779.1666666666661</v>
          </cell>
        </row>
        <row r="13">
          <cell r="F13">
            <v>-10873.33</v>
          </cell>
          <cell r="G13">
            <v>-10861.666666666668</v>
          </cell>
          <cell r="H13">
            <v>-10885</v>
          </cell>
          <cell r="I13">
            <v>-10896.666666666668</v>
          </cell>
          <cell r="J13">
            <v>-10890.833333333332</v>
          </cell>
          <cell r="K13">
            <v>-10902.5</v>
          </cell>
        </row>
        <row r="14">
          <cell r="F14">
            <v>-24646.33</v>
          </cell>
          <cell r="G14">
            <v>-25896.116666666669</v>
          </cell>
          <cell r="H14">
            <v>-21984.950000000004</v>
          </cell>
          <cell r="I14">
            <v>-22279.666666666672</v>
          </cell>
          <cell r="J14">
            <v>-22103.438333333339</v>
          </cell>
          <cell r="K14">
            <v>-21006.733000000007</v>
          </cell>
        </row>
        <row r="356">
          <cell r="F356">
            <v>17379.88</v>
          </cell>
          <cell r="G356">
            <v>22554.5</v>
          </cell>
          <cell r="H356">
            <v>18376.95</v>
          </cell>
          <cell r="I356">
            <v>18850.395</v>
          </cell>
          <cell r="J356">
            <v>19778.371999999999</v>
          </cell>
          <cell r="K356">
            <v>20764.693575000001</v>
          </cell>
        </row>
        <row r="358">
          <cell r="F358">
            <v>-7266.4500000000007</v>
          </cell>
          <cell r="G358">
            <v>-3341.6166666666686</v>
          </cell>
          <cell r="H358">
            <v>-3608.0000000000036</v>
          </cell>
          <cell r="I358">
            <v>-3429.2716666666711</v>
          </cell>
          <cell r="J358">
            <v>-2325.0663333333396</v>
          </cell>
          <cell r="K358">
            <v>-242.0394250000063</v>
          </cell>
        </row>
      </sheetData>
      <sheetData sheetId="30">
        <row r="9">
          <cell r="F9">
            <v>-21864</v>
          </cell>
          <cell r="G9">
            <v>-18799.559999999998</v>
          </cell>
          <cell r="H9">
            <v>-19421.559999999998</v>
          </cell>
          <cell r="I9">
            <v>-14633.954570467773</v>
          </cell>
          <cell r="J9">
            <v>-9620.4674098659307</v>
          </cell>
          <cell r="K9">
            <v>-4411.290506052057</v>
          </cell>
        </row>
        <row r="10">
          <cell r="F10">
            <v>-10411</v>
          </cell>
          <cell r="G10">
            <v>-15746</v>
          </cell>
          <cell r="H10">
            <v>-15746</v>
          </cell>
          <cell r="I10">
            <v>-15746</v>
          </cell>
          <cell r="J10">
            <v>-15746</v>
          </cell>
          <cell r="K10">
            <v>-15746</v>
          </cell>
        </row>
        <row r="11">
          <cell r="F11">
            <v>-18933</v>
          </cell>
          <cell r="G11">
            <v>-22045</v>
          </cell>
          <cell r="H11">
            <v>-22045</v>
          </cell>
          <cell r="I11">
            <v>-22045</v>
          </cell>
          <cell r="J11">
            <v>-22045</v>
          </cell>
          <cell r="K11">
            <v>-22045</v>
          </cell>
        </row>
        <row r="354">
          <cell r="F354">
            <v>32408.440000000002</v>
          </cell>
          <cell r="G354">
            <v>37169</v>
          </cell>
          <cell r="H354">
            <v>42578.605429532225</v>
          </cell>
          <cell r="I354">
            <v>42804.487160601842</v>
          </cell>
          <cell r="J354">
            <v>43000.176903813874</v>
          </cell>
          <cell r="K354">
            <v>43199.780441890158</v>
          </cell>
        </row>
        <row r="356">
          <cell r="F356">
            <v>-18799.559999999998</v>
          </cell>
          <cell r="G356">
            <v>-19421.559999999998</v>
          </cell>
          <cell r="H356">
            <v>-14633.954570467773</v>
          </cell>
          <cell r="I356">
            <v>-9620.4674098659307</v>
          </cell>
          <cell r="J356">
            <v>-4411.290506052057</v>
          </cell>
          <cell r="K356">
            <v>997.48993583810079</v>
          </cell>
        </row>
      </sheetData>
      <sheetData sheetId="31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352"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4"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</sheetData>
      <sheetData sheetId="32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</sheetData>
      <sheetData sheetId="33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363"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5"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70"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</row>
        <row r="725"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</row>
        <row r="730"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</row>
        <row r="735"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</row>
        <row r="740"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</row>
        <row r="742"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</row>
        <row r="1083"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</row>
      </sheetData>
      <sheetData sheetId="34">
        <row r="7">
          <cell r="B7" t="str">
            <v>Recovery Premium</v>
          </cell>
        </row>
        <row r="10">
          <cell r="D10">
            <v>0</v>
          </cell>
          <cell r="E10">
            <v>-3071</v>
          </cell>
          <cell r="F10">
            <v>-3071</v>
          </cell>
          <cell r="G10">
            <v>-3071</v>
          </cell>
          <cell r="H10">
            <v>-3071</v>
          </cell>
          <cell r="I10">
            <v>-3071</v>
          </cell>
        </row>
        <row r="14">
          <cell r="D14">
            <v>-5510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-5510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7">
          <cell r="D17">
            <v>-5510</v>
          </cell>
          <cell r="E17">
            <v>-3071</v>
          </cell>
          <cell r="F17">
            <v>-3071</v>
          </cell>
          <cell r="G17">
            <v>-3071</v>
          </cell>
          <cell r="H17">
            <v>-3071</v>
          </cell>
          <cell r="I17">
            <v>-3071</v>
          </cell>
        </row>
        <row r="358">
          <cell r="D358">
            <v>2439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60">
          <cell r="D360">
            <v>-3071</v>
          </cell>
          <cell r="E360">
            <v>-3071</v>
          </cell>
          <cell r="F360">
            <v>-3071</v>
          </cell>
          <cell r="G360">
            <v>-3071</v>
          </cell>
          <cell r="H360">
            <v>-3071</v>
          </cell>
          <cell r="I360">
            <v>-3071</v>
          </cell>
        </row>
        <row r="363">
          <cell r="B363" t="str">
            <v>School Led Tutoring Grant</v>
          </cell>
        </row>
        <row r="366">
          <cell r="D366">
            <v>0</v>
          </cell>
          <cell r="E366">
            <v>-1965</v>
          </cell>
          <cell r="F366">
            <v>-1965</v>
          </cell>
          <cell r="G366">
            <v>-1965</v>
          </cell>
          <cell r="H366">
            <v>-1965</v>
          </cell>
          <cell r="I366">
            <v>-1965</v>
          </cell>
        </row>
        <row r="370">
          <cell r="D370">
            <v>-4725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D371">
            <v>-4725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3">
          <cell r="D373">
            <v>-4725</v>
          </cell>
          <cell r="E373">
            <v>-1965</v>
          </cell>
          <cell r="F373">
            <v>-1965</v>
          </cell>
          <cell r="G373">
            <v>-1965</v>
          </cell>
          <cell r="H373">
            <v>-1965</v>
          </cell>
          <cell r="I373">
            <v>-1965</v>
          </cell>
        </row>
        <row r="714">
          <cell r="D714">
            <v>2760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</row>
        <row r="716">
          <cell r="D716">
            <v>-1965</v>
          </cell>
          <cell r="E716">
            <v>-1965</v>
          </cell>
          <cell r="F716">
            <v>-1965</v>
          </cell>
          <cell r="G716">
            <v>-1965</v>
          </cell>
          <cell r="H716">
            <v>-1965</v>
          </cell>
          <cell r="I716">
            <v>-1965</v>
          </cell>
        </row>
        <row r="719">
          <cell r="B719" t="str">
            <v>Holiday Activites and Food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</row>
        <row r="726"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</row>
        <row r="727"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</row>
        <row r="729"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</row>
        <row r="1070"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</row>
        <row r="1072"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</row>
        <row r="1075">
          <cell r="B1075" t="str">
            <v>Catch Up Premium</v>
          </cell>
        </row>
        <row r="1078">
          <cell r="D1078">
            <v>-8502</v>
          </cell>
          <cell r="E1078">
            <v>-8686</v>
          </cell>
          <cell r="F1078">
            <v>-8686</v>
          </cell>
          <cell r="G1078">
            <v>-8686</v>
          </cell>
          <cell r="H1078">
            <v>-8686</v>
          </cell>
          <cell r="I1078">
            <v>-8686</v>
          </cell>
        </row>
        <row r="1082">
          <cell r="D1082">
            <v>-10260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</row>
        <row r="1083">
          <cell r="D1083">
            <v>-10260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-18762</v>
          </cell>
          <cell r="E1085">
            <v>-8686</v>
          </cell>
          <cell r="F1085">
            <v>-8686</v>
          </cell>
          <cell r="G1085">
            <v>-8686</v>
          </cell>
          <cell r="H1085">
            <v>-8686</v>
          </cell>
          <cell r="I1085">
            <v>-8686</v>
          </cell>
        </row>
        <row r="1426">
          <cell r="D1426">
            <v>10076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</row>
        <row r="1428">
          <cell r="D1428">
            <v>-8686</v>
          </cell>
          <cell r="E1428">
            <v>-8686</v>
          </cell>
          <cell r="F1428">
            <v>-8686</v>
          </cell>
          <cell r="G1428">
            <v>-8686</v>
          </cell>
          <cell r="H1428">
            <v>-8686</v>
          </cell>
          <cell r="I1428">
            <v>-8686</v>
          </cell>
        </row>
        <row r="1434"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</row>
        <row r="1438"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</row>
        <row r="1439"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</row>
        <row r="1441"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</row>
        <row r="1782"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</row>
        <row r="1784"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</row>
        <row r="1789"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</row>
        <row r="1793"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</row>
        <row r="1794"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</row>
        <row r="1796"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</row>
        <row r="2137"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</row>
        <row r="2139"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</row>
        <row r="2144"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</row>
        <row r="2148"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</row>
        <row r="2149"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</row>
        <row r="2151"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</row>
        <row r="2492">
          <cell r="D2492">
            <v>0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</row>
        <row r="2494"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 Dashboard"/>
      <sheetName val="Combined Dashboard"/>
      <sheetName val="ICFP Metrics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Covid Grants"/>
      <sheetName val="9 - Salary Scales"/>
      <sheetName val="Validation"/>
      <sheetName val="Commentary"/>
      <sheetName val="Budget Excelerator"/>
    </sheetNames>
    <sheetDataSet>
      <sheetData sheetId="0" refreshError="1"/>
      <sheetData sheetId="1" refreshError="1"/>
      <sheetData sheetId="2" refreshError="1"/>
      <sheetData sheetId="3">
        <row r="7">
          <cell r="B7">
            <v>45</v>
          </cell>
          <cell r="C7">
            <v>45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41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42</v>
          </cell>
          <cell r="C10">
            <v>44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46</v>
          </cell>
          <cell r="C11">
            <v>43</v>
          </cell>
          <cell r="D11">
            <v>44</v>
          </cell>
          <cell r="E11">
            <v>45</v>
          </cell>
          <cell r="F11">
            <v>45</v>
          </cell>
        </row>
        <row r="12">
          <cell r="B12">
            <v>43</v>
          </cell>
          <cell r="C12">
            <v>46</v>
          </cell>
          <cell r="D12">
            <v>43</v>
          </cell>
          <cell r="E12">
            <v>44</v>
          </cell>
          <cell r="F12">
            <v>45</v>
          </cell>
        </row>
        <row r="13">
          <cell r="B13">
            <v>45</v>
          </cell>
          <cell r="C13">
            <v>43</v>
          </cell>
          <cell r="D13">
            <v>46</v>
          </cell>
          <cell r="E13">
            <v>43</v>
          </cell>
          <cell r="F13">
            <v>44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B19">
            <v>307</v>
          </cell>
          <cell r="C19">
            <v>311</v>
          </cell>
          <cell r="D19">
            <v>313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</sheetData>
      <sheetData sheetId="4">
        <row r="250">
          <cell r="O250">
            <v>311</v>
          </cell>
        </row>
        <row r="373">
          <cell r="O373">
            <v>313</v>
          </cell>
        </row>
      </sheetData>
      <sheetData sheetId="5" refreshError="1"/>
      <sheetData sheetId="6" refreshError="1"/>
      <sheetData sheetId="7">
        <row r="29">
          <cell r="C29">
            <v>1365007</v>
          </cell>
          <cell r="D29">
            <v>1387569.4489030468</v>
          </cell>
          <cell r="E29">
            <v>1402141.5648970641</v>
          </cell>
          <cell r="F29">
            <v>1404489.8256189246</v>
          </cell>
          <cell r="G29">
            <v>1419229.5008312953</v>
          </cell>
        </row>
      </sheetData>
      <sheetData sheetId="8">
        <row r="6">
          <cell r="C6">
            <v>9252003</v>
          </cell>
          <cell r="D6" t="str">
            <v>Billingborough Primary School</v>
          </cell>
          <cell r="E6">
            <v>128</v>
          </cell>
          <cell r="F6">
            <v>128</v>
          </cell>
          <cell r="G6">
            <v>0</v>
          </cell>
          <cell r="H6">
            <v>411776</v>
          </cell>
          <cell r="I6">
            <v>0</v>
          </cell>
          <cell r="J6">
            <v>0</v>
          </cell>
          <cell r="K6">
            <v>4700</v>
          </cell>
          <cell r="L6">
            <v>0</v>
          </cell>
          <cell r="M6">
            <v>7670</v>
          </cell>
          <cell r="N6">
            <v>0</v>
          </cell>
          <cell r="O6">
            <v>3080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602.6666666666664</v>
          </cell>
          <cell r="AB6">
            <v>0</v>
          </cell>
          <cell r="AC6">
            <v>0</v>
          </cell>
          <cell r="AD6">
            <v>35547.118644067799</v>
          </cell>
          <cell r="AE6">
            <v>0</v>
          </cell>
          <cell r="AF6">
            <v>6771</v>
          </cell>
          <cell r="AG6">
            <v>0</v>
          </cell>
          <cell r="AH6">
            <v>121300</v>
          </cell>
          <cell r="AI6">
            <v>0</v>
          </cell>
          <cell r="AJ6">
            <v>0</v>
          </cell>
          <cell r="AK6">
            <v>0</v>
          </cell>
          <cell r="AL6">
            <v>10104.75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411776</v>
          </cell>
          <cell r="AV6">
            <v>58370.785310734464</v>
          </cell>
          <cell r="AW6">
            <v>131404.75</v>
          </cell>
          <cell r="AX6">
            <v>60297.512828474573</v>
          </cell>
          <cell r="AY6">
            <v>601551.53531073453</v>
          </cell>
          <cell r="AZ6">
            <v>591446.78531073453</v>
          </cell>
          <cell r="BA6">
            <v>4265</v>
          </cell>
          <cell r="BB6">
            <v>545920</v>
          </cell>
          <cell r="BC6">
            <v>0</v>
          </cell>
          <cell r="BD6">
            <v>0</v>
          </cell>
          <cell r="BE6">
            <v>601551.53531073453</v>
          </cell>
          <cell r="BF6">
            <v>601551.53531073453</v>
          </cell>
          <cell r="BG6">
            <v>0</v>
          </cell>
          <cell r="BH6">
            <v>556024.75</v>
          </cell>
          <cell r="BI6">
            <v>424620</v>
          </cell>
          <cell r="BJ6">
            <v>470146.78531073453</v>
          </cell>
          <cell r="BK6">
            <v>3673.0217602401135</v>
          </cell>
          <cell r="BL6">
            <v>3487.306742857143</v>
          </cell>
          <cell r="BM6">
            <v>5.3254568948762605E-2</v>
          </cell>
          <cell r="BN6">
            <v>0</v>
          </cell>
          <cell r="BO6">
            <v>0</v>
          </cell>
          <cell r="BP6">
            <v>601551.53531073453</v>
          </cell>
          <cell r="BQ6">
            <v>4620.6780102401135</v>
          </cell>
          <cell r="BR6" t="str">
            <v>Y</v>
          </cell>
          <cell r="BS6">
            <v>4699.6213696151135</v>
          </cell>
          <cell r="BT6">
            <v>6.1842454940556291E-2</v>
          </cell>
          <cell r="BU6">
            <v>-4649.5066569775645</v>
          </cell>
          <cell r="BV6">
            <v>596902.02865375695</v>
          </cell>
          <cell r="BW6">
            <v>0</v>
          </cell>
          <cell r="BX6">
            <v>596902.02865375695</v>
          </cell>
          <cell r="BY6">
            <v>10104.75</v>
          </cell>
          <cell r="BZ6">
            <v>586797.27865375695</v>
          </cell>
        </row>
        <row r="7">
          <cell r="C7">
            <v>9252013</v>
          </cell>
          <cell r="D7" t="str">
            <v>Corby Glen Community Primary School</v>
          </cell>
          <cell r="E7">
            <v>81</v>
          </cell>
          <cell r="F7">
            <v>81</v>
          </cell>
          <cell r="G7">
            <v>0</v>
          </cell>
          <cell r="H7">
            <v>260577</v>
          </cell>
          <cell r="I7">
            <v>0</v>
          </cell>
          <cell r="J7">
            <v>0</v>
          </cell>
          <cell r="K7">
            <v>7520.0000000000055</v>
          </cell>
          <cell r="L7">
            <v>0</v>
          </cell>
          <cell r="M7">
            <v>9440.0000000000055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38020.153846153851</v>
          </cell>
          <cell r="AE7">
            <v>0</v>
          </cell>
          <cell r="AF7">
            <v>0</v>
          </cell>
          <cell r="AG7">
            <v>0</v>
          </cell>
          <cell r="AH7">
            <v>121300</v>
          </cell>
          <cell r="AI7">
            <v>50520.694259012009</v>
          </cell>
          <cell r="AJ7">
            <v>0</v>
          </cell>
          <cell r="AK7">
            <v>0</v>
          </cell>
          <cell r="AL7">
            <v>13348.25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260577</v>
          </cell>
          <cell r="AV7">
            <v>54980.153846153858</v>
          </cell>
          <cell r="AW7">
            <v>185168.944259012</v>
          </cell>
          <cell r="AX7">
            <v>53234.56105538462</v>
          </cell>
          <cell r="AY7">
            <v>500726.09810516587</v>
          </cell>
          <cell r="AZ7">
            <v>487377.84810516587</v>
          </cell>
          <cell r="BA7">
            <v>4265</v>
          </cell>
          <cell r="BB7">
            <v>345465</v>
          </cell>
          <cell r="BC7">
            <v>0</v>
          </cell>
          <cell r="BD7">
            <v>0</v>
          </cell>
          <cell r="BE7">
            <v>500726.09810516587</v>
          </cell>
          <cell r="BF7">
            <v>500726.09810516587</v>
          </cell>
          <cell r="BG7">
            <v>0</v>
          </cell>
          <cell r="BH7">
            <v>358813.25</v>
          </cell>
          <cell r="BI7">
            <v>173644.305740988</v>
          </cell>
          <cell r="BJ7">
            <v>315557.15384615387</v>
          </cell>
          <cell r="BK7">
            <v>3895.7673314339986</v>
          </cell>
          <cell r="BL7">
            <v>3469.6508137887558</v>
          </cell>
          <cell r="BM7">
            <v>0.12281250780390092</v>
          </cell>
          <cell r="BN7">
            <v>0</v>
          </cell>
          <cell r="BO7">
            <v>0</v>
          </cell>
          <cell r="BP7">
            <v>500726.09810516587</v>
          </cell>
          <cell r="BQ7">
            <v>6017.0104704341466</v>
          </cell>
          <cell r="BR7" t="str">
            <v>Y</v>
          </cell>
          <cell r="BS7">
            <v>6181.8036803106897</v>
          </cell>
          <cell r="BT7">
            <v>0.11845671396903046</v>
          </cell>
          <cell r="BU7">
            <v>-2942.2659313686149</v>
          </cell>
          <cell r="BV7">
            <v>497783.83217379724</v>
          </cell>
          <cell r="BW7">
            <v>0</v>
          </cell>
          <cell r="BX7">
            <v>497783.83217379724</v>
          </cell>
          <cell r="BY7">
            <v>13348.25</v>
          </cell>
          <cell r="BZ7">
            <v>484435.58217379724</v>
          </cell>
        </row>
        <row r="8">
          <cell r="C8">
            <v>9252017</v>
          </cell>
          <cell r="D8" t="str">
            <v>Digby the Tedder Primary School</v>
          </cell>
          <cell r="E8">
            <v>121</v>
          </cell>
          <cell r="F8">
            <v>121</v>
          </cell>
          <cell r="G8">
            <v>0</v>
          </cell>
          <cell r="H8">
            <v>389257</v>
          </cell>
          <cell r="I8">
            <v>0</v>
          </cell>
          <cell r="J8">
            <v>0</v>
          </cell>
          <cell r="K8">
            <v>4230</v>
          </cell>
          <cell r="L8">
            <v>0</v>
          </cell>
          <cell r="M8">
            <v>5310</v>
          </cell>
          <cell r="N8">
            <v>0</v>
          </cell>
          <cell r="O8">
            <v>0</v>
          </cell>
          <cell r="P8">
            <v>1619.9999999999989</v>
          </cell>
          <cell r="Q8">
            <v>0</v>
          </cell>
          <cell r="R8">
            <v>919.99999999999955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33422.888888888883</v>
          </cell>
          <cell r="AE8">
            <v>0</v>
          </cell>
          <cell r="AF8">
            <v>1609.5000000000005</v>
          </cell>
          <cell r="AG8">
            <v>0</v>
          </cell>
          <cell r="AH8">
            <v>121300</v>
          </cell>
          <cell r="AI8">
            <v>21148.197596795726</v>
          </cell>
          <cell r="AJ8">
            <v>0</v>
          </cell>
          <cell r="AK8">
            <v>0</v>
          </cell>
          <cell r="AL8">
            <v>7110.75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389257</v>
          </cell>
          <cell r="AV8">
            <v>47112.388888888883</v>
          </cell>
          <cell r="AW8">
            <v>149558.94759679574</v>
          </cell>
          <cell r="AX8">
            <v>56914.45403999999</v>
          </cell>
          <cell r="AY8">
            <v>585928.33648568462</v>
          </cell>
          <cell r="AZ8">
            <v>578817.58648568462</v>
          </cell>
          <cell r="BA8">
            <v>4265</v>
          </cell>
          <cell r="BB8">
            <v>516065</v>
          </cell>
          <cell r="BC8">
            <v>0</v>
          </cell>
          <cell r="BD8">
            <v>0</v>
          </cell>
          <cell r="BE8">
            <v>585928.33648568462</v>
          </cell>
          <cell r="BF8">
            <v>585928.33648568462</v>
          </cell>
          <cell r="BG8">
            <v>0</v>
          </cell>
          <cell r="BH8">
            <v>523175.75</v>
          </cell>
          <cell r="BI8">
            <v>373616.80240320426</v>
          </cell>
          <cell r="BJ8">
            <v>436369.38888888888</v>
          </cell>
          <cell r="BK8">
            <v>3606.3585858585857</v>
          </cell>
          <cell r="BL8">
            <v>3396.6670102423668</v>
          </cell>
          <cell r="BM8">
            <v>6.1734510619943422E-2</v>
          </cell>
          <cell r="BN8">
            <v>0</v>
          </cell>
          <cell r="BO8">
            <v>0</v>
          </cell>
          <cell r="BP8">
            <v>585928.33648568462</v>
          </cell>
          <cell r="BQ8">
            <v>4783.6164172370627</v>
          </cell>
          <cell r="BR8" t="str">
            <v>Y</v>
          </cell>
          <cell r="BS8">
            <v>4842.3829461626829</v>
          </cell>
          <cell r="BT8">
            <v>7.888104080212166E-2</v>
          </cell>
          <cell r="BU8">
            <v>-4395.2367616741039</v>
          </cell>
          <cell r="BV8">
            <v>581533.09972401056</v>
          </cell>
          <cell r="BW8">
            <v>0</v>
          </cell>
          <cell r="BX8">
            <v>581533.09972401056</v>
          </cell>
          <cell r="BY8">
            <v>7110.75</v>
          </cell>
          <cell r="BZ8">
            <v>574422.34972401056</v>
          </cell>
        </row>
        <row r="9">
          <cell r="C9">
            <v>9252019</v>
          </cell>
          <cell r="D9" t="str">
            <v>Eagle Community Primary School</v>
          </cell>
          <cell r="E9">
            <v>77</v>
          </cell>
          <cell r="F9">
            <v>77</v>
          </cell>
          <cell r="G9">
            <v>0</v>
          </cell>
          <cell r="H9">
            <v>247709</v>
          </cell>
          <cell r="I9">
            <v>0</v>
          </cell>
          <cell r="J9">
            <v>0</v>
          </cell>
          <cell r="K9">
            <v>4700.0000000000045</v>
          </cell>
          <cell r="L9">
            <v>0</v>
          </cell>
          <cell r="M9">
            <v>5900.0000000000055</v>
          </cell>
          <cell r="N9">
            <v>0</v>
          </cell>
          <cell r="O9">
            <v>220.00000000000026</v>
          </cell>
          <cell r="P9">
            <v>0</v>
          </cell>
          <cell r="Q9">
            <v>0</v>
          </cell>
          <cell r="R9">
            <v>460.00000000000051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21752.5</v>
          </cell>
          <cell r="AE9">
            <v>0</v>
          </cell>
          <cell r="AF9">
            <v>0</v>
          </cell>
          <cell r="AG9">
            <v>0</v>
          </cell>
          <cell r="AH9">
            <v>121300</v>
          </cell>
          <cell r="AI9">
            <v>53457.943925233638</v>
          </cell>
          <cell r="AJ9">
            <v>0</v>
          </cell>
          <cell r="AK9">
            <v>0</v>
          </cell>
          <cell r="AL9">
            <v>10726.05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247709</v>
          </cell>
          <cell r="AV9">
            <v>33032.500000000015</v>
          </cell>
          <cell r="AW9">
            <v>185483.99392523363</v>
          </cell>
          <cell r="AX9">
            <v>40588.795630000001</v>
          </cell>
          <cell r="AY9">
            <v>466225.4939252336</v>
          </cell>
          <cell r="AZ9">
            <v>455499.44392523362</v>
          </cell>
          <cell r="BA9">
            <v>4265</v>
          </cell>
          <cell r="BB9">
            <v>328405</v>
          </cell>
          <cell r="BC9">
            <v>0</v>
          </cell>
          <cell r="BD9">
            <v>0</v>
          </cell>
          <cell r="BE9">
            <v>466225.4939252336</v>
          </cell>
          <cell r="BF9">
            <v>466225.4939252336</v>
          </cell>
          <cell r="BG9">
            <v>0</v>
          </cell>
          <cell r="BH9">
            <v>339131.05</v>
          </cell>
          <cell r="BI9">
            <v>153647.05607476635</v>
          </cell>
          <cell r="BJ9">
            <v>280741.49999999994</v>
          </cell>
          <cell r="BK9">
            <v>3645.9935064935057</v>
          </cell>
          <cell r="BL9">
            <v>2814.9916022995576</v>
          </cell>
          <cell r="BM9">
            <v>0.29520581998010414</v>
          </cell>
          <cell r="BN9">
            <v>0</v>
          </cell>
          <cell r="BO9">
            <v>0</v>
          </cell>
          <cell r="BP9">
            <v>466225.4939252336</v>
          </cell>
          <cell r="BQ9">
            <v>5915.5771938342032</v>
          </cell>
          <cell r="BR9" t="str">
            <v>Y</v>
          </cell>
          <cell r="BS9">
            <v>6054.8765444835535</v>
          </cell>
          <cell r="BT9">
            <v>0.15208740503992035</v>
          </cell>
          <cell r="BU9">
            <v>-2796.968848338066</v>
          </cell>
          <cell r="BV9">
            <v>463428.52507689554</v>
          </cell>
          <cell r="BW9">
            <v>0</v>
          </cell>
          <cell r="BX9">
            <v>463428.52507689554</v>
          </cell>
          <cell r="BY9">
            <v>10726.05</v>
          </cell>
          <cell r="BZ9">
            <v>452702.47507689556</v>
          </cell>
        </row>
        <row r="10">
          <cell r="C10">
            <v>9252025</v>
          </cell>
          <cell r="D10" t="str">
            <v>Helpringham School</v>
          </cell>
          <cell r="E10">
            <v>95</v>
          </cell>
          <cell r="F10">
            <v>95</v>
          </cell>
          <cell r="G10">
            <v>0</v>
          </cell>
          <cell r="H10">
            <v>305615</v>
          </cell>
          <cell r="I10">
            <v>0</v>
          </cell>
          <cell r="J10">
            <v>0</v>
          </cell>
          <cell r="K10">
            <v>13630.000000000009</v>
          </cell>
          <cell r="L10">
            <v>0</v>
          </cell>
          <cell r="M10">
            <v>18289.999999999989</v>
          </cell>
          <cell r="N10">
            <v>0</v>
          </cell>
          <cell r="O10">
            <v>16940.000000000007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609.9431818181838</v>
          </cell>
          <cell r="AB10">
            <v>0</v>
          </cell>
          <cell r="AC10">
            <v>0</v>
          </cell>
          <cell r="AD10">
            <v>20976.436781609194</v>
          </cell>
          <cell r="AE10">
            <v>0</v>
          </cell>
          <cell r="AF10">
            <v>4902.5000000000418</v>
          </cell>
          <cell r="AG10">
            <v>0</v>
          </cell>
          <cell r="AH10">
            <v>121300</v>
          </cell>
          <cell r="AI10">
            <v>40240.320427236307</v>
          </cell>
          <cell r="AJ10">
            <v>0</v>
          </cell>
          <cell r="AK10">
            <v>0</v>
          </cell>
          <cell r="AL10">
            <v>12475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305615</v>
          </cell>
          <cell r="AV10">
            <v>75348.879963427433</v>
          </cell>
          <cell r="AW10">
            <v>174015.32042723632</v>
          </cell>
          <cell r="AX10">
            <v>56082.305800000002</v>
          </cell>
          <cell r="AY10">
            <v>554979.2003906637</v>
          </cell>
          <cell r="AZ10">
            <v>542504.2003906637</v>
          </cell>
          <cell r="BA10">
            <v>4265</v>
          </cell>
          <cell r="BB10">
            <v>405175</v>
          </cell>
          <cell r="BC10">
            <v>0</v>
          </cell>
          <cell r="BD10">
            <v>0</v>
          </cell>
          <cell r="BE10">
            <v>554979.2003906637</v>
          </cell>
          <cell r="BF10">
            <v>554979.2003906637</v>
          </cell>
          <cell r="BG10">
            <v>0</v>
          </cell>
          <cell r="BH10">
            <v>417650</v>
          </cell>
          <cell r="BI10">
            <v>243634.67957276368</v>
          </cell>
          <cell r="BJ10">
            <v>380963.87996342737</v>
          </cell>
          <cell r="BK10">
            <v>4010.146104878183</v>
          </cell>
          <cell r="BL10">
            <v>3739.8699958919588</v>
          </cell>
          <cell r="BM10">
            <v>7.2268851399408987E-2</v>
          </cell>
          <cell r="BN10">
            <v>0</v>
          </cell>
          <cell r="BO10">
            <v>0</v>
          </cell>
          <cell r="BP10">
            <v>554979.2003906637</v>
          </cell>
          <cell r="BQ10">
            <v>5710.5705304280391</v>
          </cell>
          <cell r="BR10" t="str">
            <v>Y</v>
          </cell>
          <cell r="BS10">
            <v>5841.8863199017233</v>
          </cell>
          <cell r="BT10">
            <v>7.9213860105213474E-2</v>
          </cell>
          <cell r="BU10">
            <v>-3450.805721975536</v>
          </cell>
          <cell r="BV10">
            <v>551528.39466868818</v>
          </cell>
          <cell r="BW10">
            <v>0</v>
          </cell>
          <cell r="BX10">
            <v>551528.39466868818</v>
          </cell>
          <cell r="BY10">
            <v>12475</v>
          </cell>
          <cell r="BZ10">
            <v>539053.39466868818</v>
          </cell>
        </row>
        <row r="11">
          <cell r="C11">
            <v>9252028</v>
          </cell>
          <cell r="D11" t="str">
            <v>Langtoft Primary School</v>
          </cell>
          <cell r="E11">
            <v>196</v>
          </cell>
          <cell r="F11">
            <v>196</v>
          </cell>
          <cell r="G11">
            <v>0</v>
          </cell>
          <cell r="H11">
            <v>630532</v>
          </cell>
          <cell r="I11">
            <v>0</v>
          </cell>
          <cell r="J11">
            <v>0</v>
          </cell>
          <cell r="K11">
            <v>8460.0000000000055</v>
          </cell>
          <cell r="L11">
            <v>0</v>
          </cell>
          <cell r="M11">
            <v>11800.000000000045</v>
          </cell>
          <cell r="N11">
            <v>0</v>
          </cell>
          <cell r="O11">
            <v>3520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56688.333333333328</v>
          </cell>
          <cell r="AE11">
            <v>0</v>
          </cell>
          <cell r="AF11">
            <v>0</v>
          </cell>
          <cell r="AG11">
            <v>0</v>
          </cell>
          <cell r="AH11">
            <v>121300</v>
          </cell>
          <cell r="AI11">
            <v>0</v>
          </cell>
          <cell r="AJ11">
            <v>0</v>
          </cell>
          <cell r="AK11">
            <v>0</v>
          </cell>
          <cell r="AL11">
            <v>19835.25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630532</v>
          </cell>
          <cell r="AV11">
            <v>80468.333333333372</v>
          </cell>
          <cell r="AW11">
            <v>141135.25</v>
          </cell>
          <cell r="AX11">
            <v>87651.310740000001</v>
          </cell>
          <cell r="AY11">
            <v>852135.58333333337</v>
          </cell>
          <cell r="AZ11">
            <v>832300.33333333337</v>
          </cell>
          <cell r="BA11">
            <v>4265</v>
          </cell>
          <cell r="BB11">
            <v>835940</v>
          </cell>
          <cell r="BC11">
            <v>3639.6666666666279</v>
          </cell>
          <cell r="BD11">
            <v>0</v>
          </cell>
          <cell r="BE11">
            <v>855775.25</v>
          </cell>
          <cell r="BF11">
            <v>855775.25</v>
          </cell>
          <cell r="BG11">
            <v>0</v>
          </cell>
          <cell r="BH11">
            <v>855775.25</v>
          </cell>
          <cell r="BI11">
            <v>714640</v>
          </cell>
          <cell r="BJ11">
            <v>714640</v>
          </cell>
          <cell r="BK11">
            <v>3646.1224489795918</v>
          </cell>
          <cell r="BL11">
            <v>3579.5049504950493</v>
          </cell>
          <cell r="BM11">
            <v>1.8610813340355681E-2</v>
          </cell>
          <cell r="BN11">
            <v>0</v>
          </cell>
          <cell r="BO11">
            <v>0</v>
          </cell>
          <cell r="BP11">
            <v>855775.25</v>
          </cell>
          <cell r="BQ11">
            <v>4265</v>
          </cell>
          <cell r="BR11" t="str">
            <v>Y</v>
          </cell>
          <cell r="BS11">
            <v>4366.2002551020405</v>
          </cell>
          <cell r="BT11">
            <v>2.0570816063397945E-2</v>
          </cell>
          <cell r="BU11">
            <v>-7119.5570684968952</v>
          </cell>
          <cell r="BV11">
            <v>848655.69293150306</v>
          </cell>
          <cell r="BW11">
            <v>0</v>
          </cell>
          <cell r="BX11">
            <v>848655.69293150306</v>
          </cell>
          <cell r="BY11">
            <v>19835.25</v>
          </cell>
          <cell r="BZ11">
            <v>828820.44293150306</v>
          </cell>
        </row>
        <row r="12">
          <cell r="C12">
            <v>9252030</v>
          </cell>
          <cell r="D12" t="str">
            <v>The Metheringham Primary School</v>
          </cell>
          <cell r="E12">
            <v>268</v>
          </cell>
          <cell r="F12">
            <v>268</v>
          </cell>
          <cell r="G12">
            <v>0</v>
          </cell>
          <cell r="H12">
            <v>862156</v>
          </cell>
          <cell r="I12">
            <v>0</v>
          </cell>
          <cell r="J12">
            <v>0</v>
          </cell>
          <cell r="K12">
            <v>21619.999999999985</v>
          </cell>
          <cell r="L12">
            <v>0</v>
          </cell>
          <cell r="M12">
            <v>29499.999999999924</v>
          </cell>
          <cell r="N12">
            <v>0</v>
          </cell>
          <cell r="O12">
            <v>220.82397003745348</v>
          </cell>
          <cell r="P12">
            <v>28185.16853932583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658.34782608695627</v>
          </cell>
          <cell r="AB12">
            <v>0</v>
          </cell>
          <cell r="AC12">
            <v>0</v>
          </cell>
          <cell r="AD12">
            <v>88577.707509881424</v>
          </cell>
          <cell r="AE12">
            <v>0</v>
          </cell>
          <cell r="AF12">
            <v>0</v>
          </cell>
          <cell r="AG12">
            <v>0</v>
          </cell>
          <cell r="AH12">
            <v>121300</v>
          </cell>
          <cell r="AI12">
            <v>0</v>
          </cell>
          <cell r="AJ12">
            <v>0</v>
          </cell>
          <cell r="AK12">
            <v>0</v>
          </cell>
          <cell r="AL12">
            <v>31488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862156</v>
          </cell>
          <cell r="AV12">
            <v>168762.04784533157</v>
          </cell>
          <cell r="AW12">
            <v>152788</v>
          </cell>
          <cell r="AX12">
            <v>141604.85222243814</v>
          </cell>
          <cell r="AY12">
            <v>1183706.0478453315</v>
          </cell>
          <cell r="AZ12">
            <v>1152218.0478453315</v>
          </cell>
          <cell r="BA12">
            <v>4265</v>
          </cell>
          <cell r="BB12">
            <v>1143020</v>
          </cell>
          <cell r="BC12">
            <v>0</v>
          </cell>
          <cell r="BD12">
            <v>0</v>
          </cell>
          <cell r="BE12">
            <v>1183706.0478453315</v>
          </cell>
          <cell r="BF12">
            <v>1183706.0478453315</v>
          </cell>
          <cell r="BG12">
            <v>0</v>
          </cell>
          <cell r="BH12">
            <v>1174508</v>
          </cell>
          <cell r="BI12">
            <v>1021720</v>
          </cell>
          <cell r="BJ12">
            <v>1030918.0478453315</v>
          </cell>
          <cell r="BK12">
            <v>3846.709133751237</v>
          </cell>
          <cell r="BL12">
            <v>3713.4615384615386</v>
          </cell>
          <cell r="BM12">
            <v>3.5882314630058615E-2</v>
          </cell>
          <cell r="BN12">
            <v>0</v>
          </cell>
          <cell r="BO12">
            <v>0</v>
          </cell>
          <cell r="BP12">
            <v>1183706.0478453315</v>
          </cell>
          <cell r="BQ12">
            <v>4299.3210740497443</v>
          </cell>
          <cell r="BR12" t="str">
            <v>Y</v>
          </cell>
          <cell r="BS12">
            <v>4416.8136113631772</v>
          </cell>
          <cell r="BT12">
            <v>2.6901423385054635E-2</v>
          </cell>
          <cell r="BU12">
            <v>-9734.9045630467754</v>
          </cell>
          <cell r="BV12">
            <v>1173971.1432822847</v>
          </cell>
          <cell r="BW12">
            <v>0</v>
          </cell>
          <cell r="BX12">
            <v>1173971.1432822847</v>
          </cell>
          <cell r="BY12">
            <v>31488</v>
          </cell>
          <cell r="BZ12">
            <v>1142483.1432822847</v>
          </cell>
        </row>
        <row r="13">
          <cell r="C13">
            <v>9252031</v>
          </cell>
          <cell r="D13" t="str">
            <v>Nocton Community Primary School</v>
          </cell>
          <cell r="E13">
            <v>35</v>
          </cell>
          <cell r="F13">
            <v>35</v>
          </cell>
          <cell r="G13">
            <v>0</v>
          </cell>
          <cell r="H13">
            <v>112595</v>
          </cell>
          <cell r="I13">
            <v>0</v>
          </cell>
          <cell r="J13">
            <v>0</v>
          </cell>
          <cell r="K13">
            <v>3760.0000000000077</v>
          </cell>
          <cell r="L13">
            <v>0</v>
          </cell>
          <cell r="M13">
            <v>5900.0000000000055</v>
          </cell>
          <cell r="N13">
            <v>0</v>
          </cell>
          <cell r="O13">
            <v>0</v>
          </cell>
          <cell r="P13">
            <v>1890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10648.076923076924</v>
          </cell>
          <cell r="AE13">
            <v>0</v>
          </cell>
          <cell r="AF13">
            <v>6382.4999999999955</v>
          </cell>
          <cell r="AG13">
            <v>0</v>
          </cell>
          <cell r="AH13">
            <v>121300</v>
          </cell>
          <cell r="AI13">
            <v>0</v>
          </cell>
          <cell r="AJ13">
            <v>0</v>
          </cell>
          <cell r="AK13">
            <v>0</v>
          </cell>
          <cell r="AL13">
            <v>7110.75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112595</v>
          </cell>
          <cell r="AV13">
            <v>28580.576923076933</v>
          </cell>
          <cell r="AW13">
            <v>128410.75</v>
          </cell>
          <cell r="AX13">
            <v>26563.930207692309</v>
          </cell>
          <cell r="AY13">
            <v>269586.32692307694</v>
          </cell>
          <cell r="AZ13">
            <v>262475.57692307694</v>
          </cell>
          <cell r="BA13">
            <v>4265</v>
          </cell>
          <cell r="BB13">
            <v>149275</v>
          </cell>
          <cell r="BC13">
            <v>0</v>
          </cell>
          <cell r="BD13">
            <v>0</v>
          </cell>
          <cell r="BE13">
            <v>269586.32692307694</v>
          </cell>
          <cell r="BF13">
            <v>269586.32692307694</v>
          </cell>
          <cell r="BG13">
            <v>0</v>
          </cell>
          <cell r="BH13">
            <v>156385.75</v>
          </cell>
          <cell r="BI13">
            <v>27975</v>
          </cell>
          <cell r="BJ13">
            <v>141175.57692307694</v>
          </cell>
          <cell r="BK13">
            <v>4033.5879120879126</v>
          </cell>
          <cell r="BL13">
            <v>3721.1553296296302</v>
          </cell>
          <cell r="BM13">
            <v>8.3961177317846372E-2</v>
          </cell>
          <cell r="BN13">
            <v>0</v>
          </cell>
          <cell r="BO13">
            <v>0</v>
          </cell>
          <cell r="BP13">
            <v>269586.32692307694</v>
          </cell>
          <cell r="BQ13">
            <v>7499.302197802198</v>
          </cell>
          <cell r="BR13" t="str">
            <v>Y</v>
          </cell>
          <cell r="BS13">
            <v>7702.466483516484</v>
          </cell>
          <cell r="BT13">
            <v>-9.1380510356872002E-2</v>
          </cell>
          <cell r="BU13">
            <v>-1271.3494765173027</v>
          </cell>
          <cell r="BV13">
            <v>268314.97744655964</v>
          </cell>
          <cell r="BW13">
            <v>0</v>
          </cell>
          <cell r="BX13">
            <v>268314.97744655964</v>
          </cell>
          <cell r="BY13">
            <v>7110.75</v>
          </cell>
          <cell r="BZ13">
            <v>261204.22744655964</v>
          </cell>
        </row>
        <row r="14">
          <cell r="C14">
            <v>9252033</v>
          </cell>
          <cell r="D14" t="str">
            <v>North Scarle Primary School</v>
          </cell>
          <cell r="E14">
            <v>54</v>
          </cell>
          <cell r="F14">
            <v>54</v>
          </cell>
          <cell r="G14">
            <v>0</v>
          </cell>
          <cell r="H14">
            <v>173718</v>
          </cell>
          <cell r="I14">
            <v>0</v>
          </cell>
          <cell r="J14">
            <v>0</v>
          </cell>
          <cell r="K14">
            <v>4699.9999999999955</v>
          </cell>
          <cell r="L14">
            <v>0</v>
          </cell>
          <cell r="M14">
            <v>5899.9999999999945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459.99999999999955</v>
          </cell>
          <cell r="S14">
            <v>979.99999999999898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26387.02702702703</v>
          </cell>
          <cell r="AE14">
            <v>0</v>
          </cell>
          <cell r="AF14">
            <v>4402.9999999999927</v>
          </cell>
          <cell r="AG14">
            <v>0</v>
          </cell>
          <cell r="AH14">
            <v>121300</v>
          </cell>
          <cell r="AI14">
            <v>55000</v>
          </cell>
          <cell r="AJ14">
            <v>0</v>
          </cell>
          <cell r="AK14">
            <v>0</v>
          </cell>
          <cell r="AL14">
            <v>5364.25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173718</v>
          </cell>
          <cell r="AV14">
            <v>42830.027027027012</v>
          </cell>
          <cell r="AW14">
            <v>181664.25</v>
          </cell>
          <cell r="AX14">
            <v>40596.183705945943</v>
          </cell>
          <cell r="AY14">
            <v>398212.27702702698</v>
          </cell>
          <cell r="AZ14">
            <v>392848.02702702698</v>
          </cell>
          <cell r="BA14">
            <v>4265</v>
          </cell>
          <cell r="BB14">
            <v>230310</v>
          </cell>
          <cell r="BC14">
            <v>0</v>
          </cell>
          <cell r="BD14">
            <v>0</v>
          </cell>
          <cell r="BE14">
            <v>398212.27702702698</v>
          </cell>
          <cell r="BF14">
            <v>398212.27702702704</v>
          </cell>
          <cell r="BG14">
            <v>0</v>
          </cell>
          <cell r="BH14">
            <v>235674.25</v>
          </cell>
          <cell r="BI14">
            <v>54010</v>
          </cell>
          <cell r="BJ14">
            <v>216548.02702702698</v>
          </cell>
          <cell r="BK14">
            <v>4010.1486486486478</v>
          </cell>
          <cell r="BL14">
            <v>2504.8731553191492</v>
          </cell>
          <cell r="BM14">
            <v>0.60093881006829242</v>
          </cell>
          <cell r="BN14">
            <v>0</v>
          </cell>
          <cell r="BO14">
            <v>0</v>
          </cell>
          <cell r="BP14">
            <v>398212.27702702698</v>
          </cell>
          <cell r="BQ14">
            <v>7274.9634634634631</v>
          </cell>
          <cell r="BR14" t="str">
            <v>Y</v>
          </cell>
          <cell r="BS14">
            <v>7374.3014264264257</v>
          </cell>
          <cell r="BT14">
            <v>0.15764841960901776</v>
          </cell>
          <cell r="BU14">
            <v>-1961.5106209124101</v>
          </cell>
          <cell r="BV14">
            <v>396250.76640611456</v>
          </cell>
          <cell r="BW14">
            <v>0</v>
          </cell>
          <cell r="BX14">
            <v>396250.76640611456</v>
          </cell>
          <cell r="BY14">
            <v>5364.25</v>
          </cell>
          <cell r="BZ14">
            <v>390886.51640611456</v>
          </cell>
        </row>
        <row r="15">
          <cell r="C15">
            <v>9252034</v>
          </cell>
          <cell r="D15" t="str">
            <v>Osbournby Primary School</v>
          </cell>
          <cell r="E15">
            <v>79</v>
          </cell>
          <cell r="F15">
            <v>79</v>
          </cell>
          <cell r="G15">
            <v>0</v>
          </cell>
          <cell r="H15">
            <v>254143</v>
          </cell>
          <cell r="I15">
            <v>0</v>
          </cell>
          <cell r="J15">
            <v>0</v>
          </cell>
          <cell r="K15">
            <v>9399.9999999999891</v>
          </cell>
          <cell r="L15">
            <v>0</v>
          </cell>
          <cell r="M15">
            <v>11799.999999999985</v>
          </cell>
          <cell r="N15">
            <v>0</v>
          </cell>
          <cell r="O15">
            <v>439.99999999999949</v>
          </cell>
          <cell r="P15">
            <v>0</v>
          </cell>
          <cell r="Q15">
            <v>0</v>
          </cell>
          <cell r="R15">
            <v>460.00000000000125</v>
          </cell>
          <cell r="S15">
            <v>490.00000000000131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26341.967213114753</v>
          </cell>
          <cell r="AE15">
            <v>0</v>
          </cell>
          <cell r="AF15">
            <v>5790.5000000000055</v>
          </cell>
          <cell r="AG15">
            <v>0</v>
          </cell>
          <cell r="AH15">
            <v>121300</v>
          </cell>
          <cell r="AI15">
            <v>51989.319092122823</v>
          </cell>
          <cell r="AJ15">
            <v>0</v>
          </cell>
          <cell r="AK15">
            <v>0</v>
          </cell>
          <cell r="AL15">
            <v>11506.65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254143</v>
          </cell>
          <cell r="AV15">
            <v>54722.467213114731</v>
          </cell>
          <cell r="AW15">
            <v>184795.96909212283</v>
          </cell>
          <cell r="AX15">
            <v>46164.486055081958</v>
          </cell>
          <cell r="AY15">
            <v>493661.43630523758</v>
          </cell>
          <cell r="AZ15">
            <v>482154.78630523756</v>
          </cell>
          <cell r="BA15">
            <v>4265</v>
          </cell>
          <cell r="BB15">
            <v>336935</v>
          </cell>
          <cell r="BC15">
            <v>0</v>
          </cell>
          <cell r="BD15">
            <v>0</v>
          </cell>
          <cell r="BE15">
            <v>493661.43630523758</v>
          </cell>
          <cell r="BF15">
            <v>493661.43630523758</v>
          </cell>
          <cell r="BG15">
            <v>0</v>
          </cell>
          <cell r="BH15">
            <v>348441.65</v>
          </cell>
          <cell r="BI15">
            <v>163645.68090787719</v>
          </cell>
          <cell r="BJ15">
            <v>308865.46721311472</v>
          </cell>
          <cell r="BK15">
            <v>3909.6894583938574</v>
          </cell>
          <cell r="BL15">
            <v>3449.2603242934438</v>
          </cell>
          <cell r="BM15">
            <v>0.13348633933413803</v>
          </cell>
          <cell r="BN15">
            <v>0</v>
          </cell>
          <cell r="BO15">
            <v>0</v>
          </cell>
          <cell r="BP15">
            <v>493661.43630523758</v>
          </cell>
          <cell r="BQ15">
            <v>6103.2251431042732</v>
          </cell>
          <cell r="BR15" t="str">
            <v>Y</v>
          </cell>
          <cell r="BS15">
            <v>6248.8789405726275</v>
          </cell>
          <cell r="BT15">
            <v>0.15838370379363931</v>
          </cell>
          <cell r="BU15">
            <v>-2869.6173898533407</v>
          </cell>
          <cell r="BV15">
            <v>490791.81891538424</v>
          </cell>
          <cell r="BW15">
            <v>0</v>
          </cell>
          <cell r="BX15">
            <v>490791.81891538424</v>
          </cell>
          <cell r="BY15">
            <v>11506.65</v>
          </cell>
          <cell r="BZ15">
            <v>479285.16891538422</v>
          </cell>
        </row>
        <row r="16">
          <cell r="C16">
            <v>9252038</v>
          </cell>
          <cell r="D16" t="str">
            <v>Church Lane Primary School &amp; Nursery</v>
          </cell>
          <cell r="E16">
            <v>205</v>
          </cell>
          <cell r="F16">
            <v>205</v>
          </cell>
          <cell r="G16">
            <v>0</v>
          </cell>
          <cell r="H16">
            <v>659485</v>
          </cell>
          <cell r="I16">
            <v>0</v>
          </cell>
          <cell r="J16">
            <v>0</v>
          </cell>
          <cell r="K16">
            <v>36190</v>
          </cell>
          <cell r="L16">
            <v>0</v>
          </cell>
          <cell r="M16">
            <v>47789.999999999978</v>
          </cell>
          <cell r="N16">
            <v>0</v>
          </cell>
          <cell r="O16">
            <v>8140.0000000000091</v>
          </cell>
          <cell r="P16">
            <v>269.99999999999972</v>
          </cell>
          <cell r="Q16">
            <v>18899.999999999982</v>
          </cell>
          <cell r="R16">
            <v>17939.999999999964</v>
          </cell>
          <cell r="S16">
            <v>489.99999999999943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6618.571428571423</v>
          </cell>
          <cell r="AB16">
            <v>0</v>
          </cell>
          <cell r="AC16">
            <v>0</v>
          </cell>
          <cell r="AD16">
            <v>52308.06451612903</v>
          </cell>
          <cell r="AE16">
            <v>0</v>
          </cell>
          <cell r="AF16">
            <v>3422.5000000000055</v>
          </cell>
          <cell r="AG16">
            <v>0</v>
          </cell>
          <cell r="AH16">
            <v>121300</v>
          </cell>
          <cell r="AI16">
            <v>0</v>
          </cell>
          <cell r="AJ16">
            <v>0</v>
          </cell>
          <cell r="AK16">
            <v>0</v>
          </cell>
          <cell r="AL16">
            <v>28928</v>
          </cell>
          <cell r="AM16">
            <v>165784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659485</v>
          </cell>
          <cell r="AV16">
            <v>192069.13594470039</v>
          </cell>
          <cell r="AW16">
            <v>316012</v>
          </cell>
          <cell r="AX16">
            <v>121354.5262645161</v>
          </cell>
          <cell r="AY16">
            <v>1167566.1359447003</v>
          </cell>
          <cell r="AZ16">
            <v>972854.13594470033</v>
          </cell>
          <cell r="BA16">
            <v>4265</v>
          </cell>
          <cell r="BB16">
            <v>874325</v>
          </cell>
          <cell r="BC16">
            <v>0</v>
          </cell>
          <cell r="BD16">
            <v>0</v>
          </cell>
          <cell r="BE16">
            <v>1167566.1359447003</v>
          </cell>
          <cell r="BF16">
            <v>1167566.1359447006</v>
          </cell>
          <cell r="BG16">
            <v>0</v>
          </cell>
          <cell r="BH16">
            <v>1069037</v>
          </cell>
          <cell r="BI16">
            <v>753025</v>
          </cell>
          <cell r="BJ16">
            <v>851554.13594470033</v>
          </cell>
          <cell r="BK16">
            <v>4153.9226143643918</v>
          </cell>
          <cell r="BL16">
            <v>4037.7443708737869</v>
          </cell>
          <cell r="BM16">
            <v>2.8773055651728493E-2</v>
          </cell>
          <cell r="BN16">
            <v>0</v>
          </cell>
          <cell r="BO16">
            <v>0</v>
          </cell>
          <cell r="BP16">
            <v>1167566.1359447003</v>
          </cell>
          <cell r="BQ16">
            <v>4745.6299314375628</v>
          </cell>
          <cell r="BR16" t="str">
            <v>Y</v>
          </cell>
          <cell r="BS16">
            <v>5695.4445655839045</v>
          </cell>
          <cell r="BT16">
            <v>2.6753739862352077E-2</v>
          </cell>
          <cell r="BU16">
            <v>-7446.4755053156305</v>
          </cell>
          <cell r="BV16">
            <v>1160119.6604393846</v>
          </cell>
          <cell r="BW16">
            <v>0</v>
          </cell>
          <cell r="BX16">
            <v>1160119.6604393846</v>
          </cell>
          <cell r="BY16">
            <v>28928</v>
          </cell>
          <cell r="BZ16">
            <v>1131191.6604393846</v>
          </cell>
        </row>
        <row r="17">
          <cell r="C17">
            <v>9252039</v>
          </cell>
          <cell r="D17" t="str">
            <v>The South Hykeham Community Primary School</v>
          </cell>
          <cell r="E17">
            <v>152</v>
          </cell>
          <cell r="F17">
            <v>152</v>
          </cell>
          <cell r="G17">
            <v>0</v>
          </cell>
          <cell r="H17">
            <v>488984</v>
          </cell>
          <cell r="I17">
            <v>0</v>
          </cell>
          <cell r="J17">
            <v>0</v>
          </cell>
          <cell r="K17">
            <v>7520.0000000000118</v>
          </cell>
          <cell r="L17">
            <v>0</v>
          </cell>
          <cell r="M17">
            <v>10030.000000000011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459.99999999999977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1301.2121212121253</v>
          </cell>
          <cell r="AB17">
            <v>0</v>
          </cell>
          <cell r="AC17">
            <v>0</v>
          </cell>
          <cell r="AD17">
            <v>42212.203389830509</v>
          </cell>
          <cell r="AE17">
            <v>0</v>
          </cell>
          <cell r="AF17">
            <v>0</v>
          </cell>
          <cell r="AG17">
            <v>0</v>
          </cell>
          <cell r="AH17">
            <v>121300</v>
          </cell>
          <cell r="AI17">
            <v>0</v>
          </cell>
          <cell r="AJ17">
            <v>0</v>
          </cell>
          <cell r="AK17">
            <v>0</v>
          </cell>
          <cell r="AL17">
            <v>14595.75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488984</v>
          </cell>
          <cell r="AV17">
            <v>61523.415511042651</v>
          </cell>
          <cell r="AW17">
            <v>135895.75</v>
          </cell>
          <cell r="AX17">
            <v>68051.528608813562</v>
          </cell>
          <cell r="AY17">
            <v>686403.16551104269</v>
          </cell>
          <cell r="AZ17">
            <v>671807.41551104269</v>
          </cell>
          <cell r="BA17">
            <v>4265</v>
          </cell>
          <cell r="BB17">
            <v>648280</v>
          </cell>
          <cell r="BC17">
            <v>0</v>
          </cell>
          <cell r="BD17">
            <v>0</v>
          </cell>
          <cell r="BE17">
            <v>686403.16551104269</v>
          </cell>
          <cell r="BF17">
            <v>686403.16551104258</v>
          </cell>
          <cell r="BG17">
            <v>0</v>
          </cell>
          <cell r="BH17">
            <v>662875.75</v>
          </cell>
          <cell r="BI17">
            <v>526980</v>
          </cell>
          <cell r="BJ17">
            <v>550507.41551104269</v>
          </cell>
          <cell r="BK17">
            <v>3621.7593125726494</v>
          </cell>
          <cell r="BL17">
            <v>3486.1495858974358</v>
          </cell>
          <cell r="BM17">
            <v>3.889957195864379E-2</v>
          </cell>
          <cell r="BN17">
            <v>0</v>
          </cell>
          <cell r="BO17">
            <v>0</v>
          </cell>
          <cell r="BP17">
            <v>686403.16551104269</v>
          </cell>
          <cell r="BQ17">
            <v>4419.7856283621231</v>
          </cell>
          <cell r="BR17" t="str">
            <v>Y</v>
          </cell>
          <cell r="BS17">
            <v>4515.8102994147548</v>
          </cell>
          <cell r="BT17">
            <v>3.6383764557552878E-2</v>
          </cell>
          <cell r="BU17">
            <v>-5521.2891551608582</v>
          </cell>
          <cell r="BV17">
            <v>680881.8763558818</v>
          </cell>
          <cell r="BW17">
            <v>0</v>
          </cell>
          <cell r="BX17">
            <v>680881.8763558818</v>
          </cell>
          <cell r="BY17">
            <v>14595.75</v>
          </cell>
          <cell r="BZ17">
            <v>666286.1263558818</v>
          </cell>
        </row>
        <row r="18">
          <cell r="C18">
            <v>9252050</v>
          </cell>
          <cell r="D18" t="str">
            <v>Walcott Primary School</v>
          </cell>
          <cell r="E18">
            <v>84</v>
          </cell>
          <cell r="F18">
            <v>84</v>
          </cell>
          <cell r="G18">
            <v>0</v>
          </cell>
          <cell r="H18">
            <v>270228</v>
          </cell>
          <cell r="I18">
            <v>0</v>
          </cell>
          <cell r="J18">
            <v>0</v>
          </cell>
          <cell r="K18">
            <v>10340.000000000004</v>
          </cell>
          <cell r="L18">
            <v>0</v>
          </cell>
          <cell r="M18">
            <v>13570.000000000011</v>
          </cell>
          <cell r="N18">
            <v>0</v>
          </cell>
          <cell r="O18">
            <v>2860.0000000000041</v>
          </cell>
          <cell r="P18">
            <v>7020.0000000000109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25125.882352941175</v>
          </cell>
          <cell r="AE18">
            <v>0</v>
          </cell>
          <cell r="AF18">
            <v>887.99999999999773</v>
          </cell>
          <cell r="AG18">
            <v>0</v>
          </cell>
          <cell r="AH18">
            <v>121300</v>
          </cell>
          <cell r="AI18">
            <v>48317.757009345791</v>
          </cell>
          <cell r="AJ18">
            <v>0</v>
          </cell>
          <cell r="AK18">
            <v>0</v>
          </cell>
          <cell r="AL18">
            <v>5613.75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270228</v>
          </cell>
          <cell r="AV18">
            <v>59803.882352941204</v>
          </cell>
          <cell r="AW18">
            <v>175231.50700934581</v>
          </cell>
          <cell r="AX18">
            <v>51712.56825411765</v>
          </cell>
          <cell r="AY18">
            <v>505263.38936228701</v>
          </cell>
          <cell r="AZ18">
            <v>499649.63936228701</v>
          </cell>
          <cell r="BA18">
            <v>4265</v>
          </cell>
          <cell r="BB18">
            <v>358260</v>
          </cell>
          <cell r="BC18">
            <v>0</v>
          </cell>
          <cell r="BD18">
            <v>0</v>
          </cell>
          <cell r="BE18">
            <v>505263.38936228701</v>
          </cell>
          <cell r="BF18">
            <v>505263.38936228701</v>
          </cell>
          <cell r="BG18">
            <v>0</v>
          </cell>
          <cell r="BH18">
            <v>363873.75</v>
          </cell>
          <cell r="BI18">
            <v>188642.24299065419</v>
          </cell>
          <cell r="BJ18">
            <v>330031.8823529412</v>
          </cell>
          <cell r="BK18">
            <v>3928.9509803921574</v>
          </cell>
          <cell r="BL18">
            <v>3167.5527434699252</v>
          </cell>
          <cell r="BM18">
            <v>0.24037428847614117</v>
          </cell>
          <cell r="BN18">
            <v>0</v>
          </cell>
          <cell r="BO18">
            <v>0</v>
          </cell>
          <cell r="BP18">
            <v>505263.38936228701</v>
          </cell>
          <cell r="BQ18">
            <v>5948.2099924081786</v>
          </cell>
          <cell r="BR18" t="str">
            <v>Y</v>
          </cell>
          <cell r="BS18">
            <v>6015.0403495510354</v>
          </cell>
          <cell r="BT18">
            <v>0.11099326861984604</v>
          </cell>
          <cell r="BU18">
            <v>-3051.2387436415265</v>
          </cell>
          <cell r="BV18">
            <v>502212.15061864548</v>
          </cell>
          <cell r="BW18">
            <v>0</v>
          </cell>
          <cell r="BX18">
            <v>502212.15061864548</v>
          </cell>
          <cell r="BY18">
            <v>5613.75</v>
          </cell>
          <cell r="BZ18">
            <v>496598.40061864548</v>
          </cell>
        </row>
        <row r="19">
          <cell r="C19">
            <v>9252054</v>
          </cell>
          <cell r="D19" t="str">
            <v>Belton Lane Community Primary School</v>
          </cell>
          <cell r="E19">
            <v>316</v>
          </cell>
          <cell r="F19">
            <v>316</v>
          </cell>
          <cell r="G19">
            <v>0</v>
          </cell>
          <cell r="H19">
            <v>1016572</v>
          </cell>
          <cell r="I19">
            <v>0</v>
          </cell>
          <cell r="J19">
            <v>0</v>
          </cell>
          <cell r="K19">
            <v>49349.999999999964</v>
          </cell>
          <cell r="L19">
            <v>0</v>
          </cell>
          <cell r="M19">
            <v>68440.000000000044</v>
          </cell>
          <cell r="N19">
            <v>0</v>
          </cell>
          <cell r="O19">
            <v>7503.7460317460364</v>
          </cell>
          <cell r="P19">
            <v>31419.428571428547</v>
          </cell>
          <cell r="Q19">
            <v>1685.3333333333337</v>
          </cell>
          <cell r="R19">
            <v>1845.8412698412703</v>
          </cell>
          <cell r="S19">
            <v>23103.11111111108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2541.4946619217158</v>
          </cell>
          <cell r="AB19">
            <v>0</v>
          </cell>
          <cell r="AC19">
            <v>0</v>
          </cell>
          <cell r="AD19">
            <v>112225.14285714286</v>
          </cell>
          <cell r="AE19">
            <v>0</v>
          </cell>
          <cell r="AF19">
            <v>0</v>
          </cell>
          <cell r="AG19">
            <v>0</v>
          </cell>
          <cell r="AH19">
            <v>121300</v>
          </cell>
          <cell r="AI19">
            <v>0</v>
          </cell>
          <cell r="AJ19">
            <v>0</v>
          </cell>
          <cell r="AK19">
            <v>0</v>
          </cell>
          <cell r="AL19">
            <v>26624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1016572</v>
          </cell>
          <cell r="AV19">
            <v>298114.09783652489</v>
          </cell>
          <cell r="AW19">
            <v>147924</v>
          </cell>
          <cell r="AX19">
            <v>198714.31844952379</v>
          </cell>
          <cell r="AY19">
            <v>1462610.0978365249</v>
          </cell>
          <cell r="AZ19">
            <v>1435986.0978365249</v>
          </cell>
          <cell r="BA19">
            <v>4265</v>
          </cell>
          <cell r="BB19">
            <v>1347740</v>
          </cell>
          <cell r="BC19">
            <v>0</v>
          </cell>
          <cell r="BD19">
            <v>0</v>
          </cell>
          <cell r="BE19">
            <v>1462610.0978365249</v>
          </cell>
          <cell r="BF19">
            <v>1462610.0978365247</v>
          </cell>
          <cell r="BG19">
            <v>0</v>
          </cell>
          <cell r="BH19">
            <v>1374364</v>
          </cell>
          <cell r="BI19">
            <v>1226440</v>
          </cell>
          <cell r="BJ19">
            <v>1314686.0978365249</v>
          </cell>
          <cell r="BK19">
            <v>4160.3990437864713</v>
          </cell>
          <cell r="BL19">
            <v>4045.9285291925466</v>
          </cell>
          <cell r="BM19">
            <v>2.8292767350680259E-2</v>
          </cell>
          <cell r="BN19">
            <v>0</v>
          </cell>
          <cell r="BO19">
            <v>0</v>
          </cell>
          <cell r="BP19">
            <v>1462610.0978365249</v>
          </cell>
          <cell r="BQ19">
            <v>4544.2598032801425</v>
          </cell>
          <cell r="BR19" t="str">
            <v>Y</v>
          </cell>
          <cell r="BS19">
            <v>4628.512967837104</v>
          </cell>
          <cell r="BT19">
            <v>2.7343926479892922E-2</v>
          </cell>
          <cell r="BU19">
            <v>-11478.469559413363</v>
          </cell>
          <cell r="BV19">
            <v>1451131.6282771116</v>
          </cell>
          <cell r="BW19">
            <v>0</v>
          </cell>
          <cell r="BX19">
            <v>1451131.6282771116</v>
          </cell>
          <cell r="BY19">
            <v>26624</v>
          </cell>
          <cell r="BZ19">
            <v>1424507.6282771116</v>
          </cell>
        </row>
        <row r="20">
          <cell r="C20">
            <v>9252055</v>
          </cell>
          <cell r="D20" t="str">
            <v>Cliffedale Primary School</v>
          </cell>
          <cell r="E20">
            <v>287</v>
          </cell>
          <cell r="F20">
            <v>287</v>
          </cell>
          <cell r="G20">
            <v>0</v>
          </cell>
          <cell r="H20">
            <v>923279</v>
          </cell>
          <cell r="I20">
            <v>0</v>
          </cell>
          <cell r="J20">
            <v>0</v>
          </cell>
          <cell r="K20">
            <v>16919.999999999942</v>
          </cell>
          <cell r="L20">
            <v>0</v>
          </cell>
          <cell r="M20">
            <v>21239.999999999927</v>
          </cell>
          <cell r="N20">
            <v>0</v>
          </cell>
          <cell r="O20">
            <v>6379.9999999999754</v>
          </cell>
          <cell r="P20">
            <v>5670.0000000000018</v>
          </cell>
          <cell r="Q20">
            <v>1680.0000000000052</v>
          </cell>
          <cell r="R20">
            <v>460.00000000000011</v>
          </cell>
          <cell r="S20">
            <v>2939.999999999995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6538.5080645161306</v>
          </cell>
          <cell r="AB20">
            <v>0</v>
          </cell>
          <cell r="AC20">
            <v>0</v>
          </cell>
          <cell r="AD20">
            <v>77998.607594936708</v>
          </cell>
          <cell r="AE20">
            <v>0</v>
          </cell>
          <cell r="AF20">
            <v>0</v>
          </cell>
          <cell r="AG20">
            <v>0</v>
          </cell>
          <cell r="AH20">
            <v>121300</v>
          </cell>
          <cell r="AI20">
            <v>0</v>
          </cell>
          <cell r="AJ20">
            <v>0</v>
          </cell>
          <cell r="AK20">
            <v>0</v>
          </cell>
          <cell r="AL20">
            <v>27136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923279</v>
          </cell>
          <cell r="AV20">
            <v>139827.11565945268</v>
          </cell>
          <cell r="AW20">
            <v>148436</v>
          </cell>
          <cell r="AX20">
            <v>128395.10405215186</v>
          </cell>
          <cell r="AY20">
            <v>1211542.1156594527</v>
          </cell>
          <cell r="AZ20">
            <v>1184406.1156594527</v>
          </cell>
          <cell r="BA20">
            <v>4265</v>
          </cell>
          <cell r="BB20">
            <v>1224055</v>
          </cell>
          <cell r="BC20">
            <v>39648.884340547258</v>
          </cell>
          <cell r="BD20">
            <v>0</v>
          </cell>
          <cell r="BE20">
            <v>1251191</v>
          </cell>
          <cell r="BF20">
            <v>1251191</v>
          </cell>
          <cell r="BG20">
            <v>0</v>
          </cell>
          <cell r="BH20">
            <v>1251191</v>
          </cell>
          <cell r="BI20">
            <v>1102755</v>
          </cell>
          <cell r="BJ20">
            <v>1102755</v>
          </cell>
          <cell r="BK20">
            <v>3842.3519163763067</v>
          </cell>
          <cell r="BL20">
            <v>3755.8741258741261</v>
          </cell>
          <cell r="BM20">
            <v>2.3024677506212784E-2</v>
          </cell>
          <cell r="BN20">
            <v>0</v>
          </cell>
          <cell r="BO20">
            <v>0</v>
          </cell>
          <cell r="BP20">
            <v>1251191</v>
          </cell>
          <cell r="BQ20">
            <v>4265</v>
          </cell>
          <cell r="BR20" t="str">
            <v>Y</v>
          </cell>
          <cell r="BS20">
            <v>4359.5505226480836</v>
          </cell>
          <cell r="BT20">
            <v>1.9806259264848469E-2</v>
          </cell>
          <cell r="BU20">
            <v>-10425.065707441883</v>
          </cell>
          <cell r="BV20">
            <v>1240765.9342925581</v>
          </cell>
          <cell r="BW20">
            <v>0</v>
          </cell>
          <cell r="BX20">
            <v>1240765.9342925581</v>
          </cell>
          <cell r="BY20">
            <v>27136</v>
          </cell>
          <cell r="BZ20">
            <v>1213629.9342925581</v>
          </cell>
        </row>
        <row r="21">
          <cell r="C21">
            <v>9252062</v>
          </cell>
          <cell r="D21" t="str">
            <v>Deeping St James Community Primary School</v>
          </cell>
          <cell r="E21">
            <v>211</v>
          </cell>
          <cell r="F21">
            <v>211</v>
          </cell>
          <cell r="G21">
            <v>0</v>
          </cell>
          <cell r="H21">
            <v>678787</v>
          </cell>
          <cell r="I21">
            <v>0</v>
          </cell>
          <cell r="J21">
            <v>0</v>
          </cell>
          <cell r="K21">
            <v>15040.000000000013</v>
          </cell>
          <cell r="L21">
            <v>0</v>
          </cell>
          <cell r="M21">
            <v>19470.000000000018</v>
          </cell>
          <cell r="N21">
            <v>0</v>
          </cell>
          <cell r="O21">
            <v>220.0000000000002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662.30555555555611</v>
          </cell>
          <cell r="AB21">
            <v>0</v>
          </cell>
          <cell r="AC21">
            <v>0</v>
          </cell>
          <cell r="AD21">
            <v>64139.064327485379</v>
          </cell>
          <cell r="AE21">
            <v>0</v>
          </cell>
          <cell r="AF21">
            <v>0</v>
          </cell>
          <cell r="AG21">
            <v>0</v>
          </cell>
          <cell r="AH21">
            <v>121300</v>
          </cell>
          <cell r="AI21">
            <v>0</v>
          </cell>
          <cell r="AJ21">
            <v>0</v>
          </cell>
          <cell r="AK21">
            <v>0</v>
          </cell>
          <cell r="AL21">
            <v>19336.25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678787</v>
          </cell>
          <cell r="AV21">
            <v>99531.369883040956</v>
          </cell>
          <cell r="AW21">
            <v>140636.25</v>
          </cell>
          <cell r="AX21">
            <v>95441.362471578948</v>
          </cell>
          <cell r="AY21">
            <v>918954.6198830409</v>
          </cell>
          <cell r="AZ21">
            <v>899618.3698830409</v>
          </cell>
          <cell r="BA21">
            <v>4265</v>
          </cell>
          <cell r="BB21">
            <v>899915</v>
          </cell>
          <cell r="BC21">
            <v>296.63011695910245</v>
          </cell>
          <cell r="BD21">
            <v>0</v>
          </cell>
          <cell r="BE21">
            <v>919251.25</v>
          </cell>
          <cell r="BF21">
            <v>919251.25</v>
          </cell>
          <cell r="BG21">
            <v>0</v>
          </cell>
          <cell r="BH21">
            <v>919251.25</v>
          </cell>
          <cell r="BI21">
            <v>778615</v>
          </cell>
          <cell r="BJ21">
            <v>778615</v>
          </cell>
          <cell r="BK21">
            <v>3690.1184834123223</v>
          </cell>
          <cell r="BL21">
            <v>3605.1184834123223</v>
          </cell>
          <cell r="BM21">
            <v>2.3577588473471103E-2</v>
          </cell>
          <cell r="BN21">
            <v>0</v>
          </cell>
          <cell r="BO21">
            <v>0</v>
          </cell>
          <cell r="BP21">
            <v>919251.25</v>
          </cell>
          <cell r="BQ21">
            <v>4265</v>
          </cell>
          <cell r="BR21" t="str">
            <v>Y</v>
          </cell>
          <cell r="BS21">
            <v>4356.6409952606637</v>
          </cell>
          <cell r="BT21">
            <v>1.9898675964180157E-2</v>
          </cell>
          <cell r="BU21">
            <v>-7664.4211298614537</v>
          </cell>
          <cell r="BV21">
            <v>911586.8288701385</v>
          </cell>
          <cell r="BW21">
            <v>0</v>
          </cell>
          <cell r="BX21">
            <v>911586.8288701385</v>
          </cell>
          <cell r="BY21">
            <v>19336.25</v>
          </cell>
          <cell r="BZ21">
            <v>892250.5788701385</v>
          </cell>
        </row>
        <row r="22">
          <cell r="C22">
            <v>9252065</v>
          </cell>
          <cell r="D22" t="str">
            <v>Market Deeping Community Primary School</v>
          </cell>
          <cell r="E22">
            <v>314</v>
          </cell>
          <cell r="F22">
            <v>314</v>
          </cell>
          <cell r="G22">
            <v>0</v>
          </cell>
          <cell r="H22">
            <v>1010138</v>
          </cell>
          <cell r="I22">
            <v>0</v>
          </cell>
          <cell r="J22">
            <v>0</v>
          </cell>
          <cell r="K22">
            <v>33840.000000000029</v>
          </cell>
          <cell r="L22">
            <v>0</v>
          </cell>
          <cell r="M22">
            <v>45430.000000000051</v>
          </cell>
          <cell r="N22">
            <v>0</v>
          </cell>
          <cell r="O22">
            <v>12980.000000000033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3957.100371747204</v>
          </cell>
          <cell r="AB22">
            <v>0</v>
          </cell>
          <cell r="AC22">
            <v>0</v>
          </cell>
          <cell r="AD22">
            <v>107141.72549019607</v>
          </cell>
          <cell r="AE22">
            <v>0</v>
          </cell>
          <cell r="AF22">
            <v>0</v>
          </cell>
          <cell r="AG22">
            <v>0</v>
          </cell>
          <cell r="AH22">
            <v>121300</v>
          </cell>
          <cell r="AI22">
            <v>0</v>
          </cell>
          <cell r="AJ22">
            <v>0</v>
          </cell>
          <cell r="AK22">
            <v>0</v>
          </cell>
          <cell r="AL22">
            <v>25199.5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1010138</v>
          </cell>
          <cell r="AV22">
            <v>203348.82586194339</v>
          </cell>
          <cell r="AW22">
            <v>146499.5</v>
          </cell>
          <cell r="AX22">
            <v>156907.52811294119</v>
          </cell>
          <cell r="AY22">
            <v>1359986.3258619434</v>
          </cell>
          <cell r="AZ22">
            <v>1334786.8258619434</v>
          </cell>
          <cell r="BA22">
            <v>4265</v>
          </cell>
          <cell r="BB22">
            <v>1339210</v>
          </cell>
          <cell r="BC22">
            <v>4423.17413805658</v>
          </cell>
          <cell r="BD22">
            <v>0</v>
          </cell>
          <cell r="BE22">
            <v>1364409.5</v>
          </cell>
          <cell r="BF22">
            <v>1364409.5</v>
          </cell>
          <cell r="BG22">
            <v>0</v>
          </cell>
          <cell r="BH22">
            <v>1364409.5</v>
          </cell>
          <cell r="BI22">
            <v>1217910</v>
          </cell>
          <cell r="BJ22">
            <v>1217910</v>
          </cell>
          <cell r="BK22">
            <v>3878.6942675159235</v>
          </cell>
          <cell r="BL22">
            <v>3749.8581560283687</v>
          </cell>
          <cell r="BM22">
            <v>3.4357595974779595E-2</v>
          </cell>
          <cell r="BN22">
            <v>0</v>
          </cell>
          <cell r="BO22">
            <v>0</v>
          </cell>
          <cell r="BP22">
            <v>1364409.5</v>
          </cell>
          <cell r="BQ22">
            <v>4265</v>
          </cell>
          <cell r="BR22" t="str">
            <v>Y</v>
          </cell>
          <cell r="BS22">
            <v>4345.253184713376</v>
          </cell>
          <cell r="BT22">
            <v>1.7776260820378198E-2</v>
          </cell>
          <cell r="BU22">
            <v>-11405.821017898088</v>
          </cell>
          <cell r="BV22">
            <v>1353003.6789821018</v>
          </cell>
          <cell r="BW22">
            <v>0</v>
          </cell>
          <cell r="BX22">
            <v>1353003.6789821018</v>
          </cell>
          <cell r="BY22">
            <v>25199.5</v>
          </cell>
          <cell r="BZ22">
            <v>1327804.1789821018</v>
          </cell>
        </row>
        <row r="23">
          <cell r="C23">
            <v>9252067</v>
          </cell>
          <cell r="D23" t="str">
            <v>Skellingthorpe the Holt Primary School</v>
          </cell>
          <cell r="E23">
            <v>195</v>
          </cell>
          <cell r="F23">
            <v>195</v>
          </cell>
          <cell r="G23">
            <v>0</v>
          </cell>
          <cell r="H23">
            <v>627315</v>
          </cell>
          <cell r="I23">
            <v>0</v>
          </cell>
          <cell r="J23">
            <v>0</v>
          </cell>
          <cell r="K23">
            <v>16920.000000000033</v>
          </cell>
          <cell r="L23">
            <v>0</v>
          </cell>
          <cell r="M23">
            <v>22420.000000000018</v>
          </cell>
          <cell r="N23">
            <v>0</v>
          </cell>
          <cell r="O23">
            <v>1796.8586387434552</v>
          </cell>
          <cell r="P23">
            <v>551.30890052356153</v>
          </cell>
          <cell r="Q23">
            <v>428.7958115183248</v>
          </cell>
          <cell r="R23">
            <v>1878.5340314136172</v>
          </cell>
          <cell r="S23">
            <v>0</v>
          </cell>
          <cell r="T23">
            <v>3920.4188481675355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62216.470588235286</v>
          </cell>
          <cell r="AE23">
            <v>0</v>
          </cell>
          <cell r="AF23">
            <v>0</v>
          </cell>
          <cell r="AG23">
            <v>0</v>
          </cell>
          <cell r="AH23">
            <v>121300</v>
          </cell>
          <cell r="AI23">
            <v>0</v>
          </cell>
          <cell r="AJ23">
            <v>0</v>
          </cell>
          <cell r="AK23">
            <v>0</v>
          </cell>
          <cell r="AL23">
            <v>20583.75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627315</v>
          </cell>
          <cell r="AV23">
            <v>110132.38681860184</v>
          </cell>
          <cell r="AW23">
            <v>141883.75</v>
          </cell>
          <cell r="AX23">
            <v>97326.848806775481</v>
          </cell>
          <cell r="AY23">
            <v>879331.13681860187</v>
          </cell>
          <cell r="AZ23">
            <v>858747.38681860187</v>
          </cell>
          <cell r="BA23">
            <v>4265</v>
          </cell>
          <cell r="BB23">
            <v>831675</v>
          </cell>
          <cell r="BC23">
            <v>0</v>
          </cell>
          <cell r="BD23">
            <v>0</v>
          </cell>
          <cell r="BE23">
            <v>879331.13681860187</v>
          </cell>
          <cell r="BF23">
            <v>879331.13681860175</v>
          </cell>
          <cell r="BG23">
            <v>0</v>
          </cell>
          <cell r="BH23">
            <v>852258.75</v>
          </cell>
          <cell r="BI23">
            <v>710375</v>
          </cell>
          <cell r="BJ23">
            <v>737447.38681860187</v>
          </cell>
          <cell r="BK23">
            <v>3781.7814708646251</v>
          </cell>
          <cell r="BL23">
            <v>3625.1178052356022</v>
          </cell>
          <cell r="BM23">
            <v>4.3216158493597182E-2</v>
          </cell>
          <cell r="BN23">
            <v>0</v>
          </cell>
          <cell r="BO23">
            <v>0</v>
          </cell>
          <cell r="BP23">
            <v>879331.13681860187</v>
          </cell>
          <cell r="BQ23">
            <v>4403.8327529159069</v>
          </cell>
          <cell r="BR23" t="str">
            <v>Y</v>
          </cell>
          <cell r="BS23">
            <v>4509.3904452235993</v>
          </cell>
          <cell r="BT23">
            <v>3.2377959125660549E-2</v>
          </cell>
          <cell r="BU23">
            <v>-7083.2327977392588</v>
          </cell>
          <cell r="BV23">
            <v>872247.90402086265</v>
          </cell>
          <cell r="BW23">
            <v>0</v>
          </cell>
          <cell r="BX23">
            <v>872247.90402086265</v>
          </cell>
          <cell r="BY23">
            <v>20583.75</v>
          </cell>
          <cell r="BZ23">
            <v>851664.15402086265</v>
          </cell>
        </row>
        <row r="24">
          <cell r="C24">
            <v>9252070</v>
          </cell>
          <cell r="D24" t="str">
            <v>Belmont Community Primary School</v>
          </cell>
          <cell r="E24">
            <v>203</v>
          </cell>
          <cell r="F24">
            <v>203</v>
          </cell>
          <cell r="G24">
            <v>0</v>
          </cell>
          <cell r="H24">
            <v>653051</v>
          </cell>
          <cell r="I24">
            <v>0</v>
          </cell>
          <cell r="J24">
            <v>0</v>
          </cell>
          <cell r="K24">
            <v>31490.000000000015</v>
          </cell>
          <cell r="L24">
            <v>0</v>
          </cell>
          <cell r="M24">
            <v>41890.000000000022</v>
          </cell>
          <cell r="N24">
            <v>0</v>
          </cell>
          <cell r="O24">
            <v>3739.9999999999991</v>
          </cell>
          <cell r="P24">
            <v>11070.000000000016</v>
          </cell>
          <cell r="Q24">
            <v>839.99999999999977</v>
          </cell>
          <cell r="R24">
            <v>0</v>
          </cell>
          <cell r="S24">
            <v>27439.999999999978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2651.9075144508674</v>
          </cell>
          <cell r="AB24">
            <v>0</v>
          </cell>
          <cell r="AC24">
            <v>0</v>
          </cell>
          <cell r="AD24">
            <v>90164.855491329479</v>
          </cell>
          <cell r="AE24">
            <v>0</v>
          </cell>
          <cell r="AF24">
            <v>1683.4999999999975</v>
          </cell>
          <cell r="AG24">
            <v>0</v>
          </cell>
          <cell r="AH24">
            <v>121300</v>
          </cell>
          <cell r="AI24">
            <v>0</v>
          </cell>
          <cell r="AJ24">
            <v>0</v>
          </cell>
          <cell r="AK24">
            <v>0</v>
          </cell>
          <cell r="AL24">
            <v>22080.75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653051</v>
          </cell>
          <cell r="AV24">
            <v>210970.26300578038</v>
          </cell>
          <cell r="AW24">
            <v>143380.75</v>
          </cell>
          <cell r="AX24">
            <v>144504.5979847399</v>
          </cell>
          <cell r="AY24">
            <v>1007402.0130057804</v>
          </cell>
          <cell r="AZ24">
            <v>985321.26300578041</v>
          </cell>
          <cell r="BA24">
            <v>4265</v>
          </cell>
          <cell r="BB24">
            <v>865795</v>
          </cell>
          <cell r="BC24">
            <v>0</v>
          </cell>
          <cell r="BD24">
            <v>0</v>
          </cell>
          <cell r="BE24">
            <v>1007402.0130057804</v>
          </cell>
          <cell r="BF24">
            <v>1007402.0130057803</v>
          </cell>
          <cell r="BG24">
            <v>0</v>
          </cell>
          <cell r="BH24">
            <v>887875.75</v>
          </cell>
          <cell r="BI24">
            <v>744495</v>
          </cell>
          <cell r="BJ24">
            <v>864021.26300578041</v>
          </cell>
          <cell r="BK24">
            <v>4256.2623793388193</v>
          </cell>
          <cell r="BL24">
            <v>4053.0961551546393</v>
          </cell>
          <cell r="BM24">
            <v>5.0126179199029765E-2</v>
          </cell>
          <cell r="BN24">
            <v>0</v>
          </cell>
          <cell r="BO24">
            <v>0</v>
          </cell>
          <cell r="BP24">
            <v>1007402.0130057804</v>
          </cell>
          <cell r="BQ24">
            <v>4853.7993251516273</v>
          </cell>
          <cell r="BR24" t="str">
            <v>Y</v>
          </cell>
          <cell r="BS24">
            <v>4962.5714926393121</v>
          </cell>
          <cell r="BT24">
            <v>3.5557843069937034E-2</v>
          </cell>
          <cell r="BU24">
            <v>-7373.8269638003558</v>
          </cell>
          <cell r="BV24">
            <v>1000028.1860419801</v>
          </cell>
          <cell r="BW24">
            <v>0</v>
          </cell>
          <cell r="BX24">
            <v>1000028.1860419801</v>
          </cell>
          <cell r="BY24">
            <v>22080.75</v>
          </cell>
          <cell r="BZ24">
            <v>977947.43604198005</v>
          </cell>
        </row>
        <row r="25">
          <cell r="C25">
            <v>9252084</v>
          </cell>
          <cell r="D25" t="str">
            <v>South View Community Primary School</v>
          </cell>
          <cell r="E25">
            <v>380</v>
          </cell>
          <cell r="F25">
            <v>380</v>
          </cell>
          <cell r="G25">
            <v>0</v>
          </cell>
          <cell r="H25">
            <v>1222460</v>
          </cell>
          <cell r="I25">
            <v>0</v>
          </cell>
          <cell r="J25">
            <v>0</v>
          </cell>
          <cell r="K25">
            <v>38069.999999999978</v>
          </cell>
          <cell r="L25">
            <v>0</v>
          </cell>
          <cell r="M25">
            <v>51919.999999999985</v>
          </cell>
          <cell r="N25">
            <v>0</v>
          </cell>
          <cell r="O25">
            <v>3080.0000000000005</v>
          </cell>
          <cell r="P25">
            <v>539.99999999999977</v>
          </cell>
          <cell r="Q25">
            <v>839.99999999999977</v>
          </cell>
          <cell r="R25">
            <v>919.99999999999966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3800.0000000000027</v>
          </cell>
          <cell r="AB25">
            <v>0</v>
          </cell>
          <cell r="AC25">
            <v>0</v>
          </cell>
          <cell r="AD25">
            <v>137574.75728155341</v>
          </cell>
          <cell r="AE25">
            <v>0</v>
          </cell>
          <cell r="AF25">
            <v>8510.0000000000091</v>
          </cell>
          <cell r="AG25">
            <v>0</v>
          </cell>
          <cell r="AH25">
            <v>121300</v>
          </cell>
          <cell r="AI25">
            <v>0</v>
          </cell>
          <cell r="AJ25">
            <v>0</v>
          </cell>
          <cell r="AK25">
            <v>0</v>
          </cell>
          <cell r="AL25">
            <v>47360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1222460</v>
          </cell>
          <cell r="AV25">
            <v>245254.75728155338</v>
          </cell>
          <cell r="AW25">
            <v>168660</v>
          </cell>
          <cell r="AX25">
            <v>185992.65665631069</v>
          </cell>
          <cell r="AY25">
            <v>1636374.7572815535</v>
          </cell>
          <cell r="AZ25">
            <v>1589014.7572815535</v>
          </cell>
          <cell r="BA25">
            <v>4265</v>
          </cell>
          <cell r="BB25">
            <v>1620700</v>
          </cell>
          <cell r="BC25">
            <v>31685.242718446534</v>
          </cell>
          <cell r="BD25">
            <v>0</v>
          </cell>
          <cell r="BE25">
            <v>1668060</v>
          </cell>
          <cell r="BF25">
            <v>1668060</v>
          </cell>
          <cell r="BG25">
            <v>0</v>
          </cell>
          <cell r="BH25">
            <v>1668060</v>
          </cell>
          <cell r="BI25">
            <v>1499400</v>
          </cell>
          <cell r="BJ25">
            <v>1499400</v>
          </cell>
          <cell r="BK25">
            <v>3945.7894736842104</v>
          </cell>
          <cell r="BL25">
            <v>3851.2737127371274</v>
          </cell>
          <cell r="BM25">
            <v>2.4541429147062612E-2</v>
          </cell>
          <cell r="BN25">
            <v>0</v>
          </cell>
          <cell r="BO25">
            <v>0</v>
          </cell>
          <cell r="BP25">
            <v>1668060</v>
          </cell>
          <cell r="BQ25">
            <v>4265</v>
          </cell>
          <cell r="BR25" t="str">
            <v>Y</v>
          </cell>
          <cell r="BS25">
            <v>4389.6315789473683</v>
          </cell>
          <cell r="BT25">
            <v>1.8866794544892374E-2</v>
          </cell>
          <cell r="BU25">
            <v>-13803.222887902144</v>
          </cell>
          <cell r="BV25">
            <v>1654256.7771120979</v>
          </cell>
          <cell r="BW25">
            <v>0</v>
          </cell>
          <cell r="BX25">
            <v>1654256.7771120979</v>
          </cell>
          <cell r="BY25">
            <v>47360</v>
          </cell>
          <cell r="BZ25">
            <v>1606896.7771120979</v>
          </cell>
        </row>
        <row r="26">
          <cell r="C26">
            <v>9252085</v>
          </cell>
          <cell r="D26" t="str">
            <v>Deeping St Nicholas Primary School</v>
          </cell>
          <cell r="E26">
            <v>63</v>
          </cell>
          <cell r="F26">
            <v>63</v>
          </cell>
          <cell r="G26">
            <v>0</v>
          </cell>
          <cell r="H26">
            <v>202671</v>
          </cell>
          <cell r="I26">
            <v>0</v>
          </cell>
          <cell r="J26">
            <v>0</v>
          </cell>
          <cell r="K26">
            <v>7990.0000000000055</v>
          </cell>
          <cell r="L26">
            <v>0</v>
          </cell>
          <cell r="M26">
            <v>10620.000000000011</v>
          </cell>
          <cell r="N26">
            <v>0</v>
          </cell>
          <cell r="O26">
            <v>880.00000000000023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3358.0188679245271</v>
          </cell>
          <cell r="AB26">
            <v>0</v>
          </cell>
          <cell r="AC26">
            <v>0</v>
          </cell>
          <cell r="AD26">
            <v>21205.531914893618</v>
          </cell>
          <cell r="AE26">
            <v>0</v>
          </cell>
          <cell r="AF26">
            <v>2053.4999999999982</v>
          </cell>
          <cell r="AG26">
            <v>0</v>
          </cell>
          <cell r="AH26">
            <v>121300</v>
          </cell>
          <cell r="AI26">
            <v>55000</v>
          </cell>
          <cell r="AJ26">
            <v>0</v>
          </cell>
          <cell r="AK26">
            <v>0</v>
          </cell>
          <cell r="AL26">
            <v>4226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202671</v>
          </cell>
          <cell r="AV26">
            <v>46107.050782818158</v>
          </cell>
          <cell r="AW26">
            <v>180526</v>
          </cell>
          <cell r="AX26">
            <v>39256.009060425531</v>
          </cell>
          <cell r="AY26">
            <v>429304.05078281817</v>
          </cell>
          <cell r="AZ26">
            <v>425078.05078281817</v>
          </cell>
          <cell r="BA26">
            <v>4265</v>
          </cell>
          <cell r="BB26">
            <v>268695</v>
          </cell>
          <cell r="BC26">
            <v>0</v>
          </cell>
          <cell r="BD26">
            <v>0</v>
          </cell>
          <cell r="BE26">
            <v>429304.05078281817</v>
          </cell>
          <cell r="BF26">
            <v>429304.05078281811</v>
          </cell>
          <cell r="BG26">
            <v>0</v>
          </cell>
          <cell r="BH26">
            <v>272921</v>
          </cell>
          <cell r="BI26">
            <v>92395</v>
          </cell>
          <cell r="BJ26">
            <v>248778.05078281817</v>
          </cell>
          <cell r="BK26">
            <v>3948.8579489336216</v>
          </cell>
          <cell r="BL26">
            <v>3686.4317379310346</v>
          </cell>
          <cell r="BM26">
            <v>7.118705286263366E-2</v>
          </cell>
          <cell r="BN26">
            <v>0</v>
          </cell>
          <cell r="BO26">
            <v>0</v>
          </cell>
          <cell r="BP26">
            <v>429304.05078281817</v>
          </cell>
          <cell r="BQ26">
            <v>6747.2706473463204</v>
          </cell>
          <cell r="BR26" t="str">
            <v>Y</v>
          </cell>
          <cell r="BS26">
            <v>6814.3500124256852</v>
          </cell>
          <cell r="BT26">
            <v>2.2652079258436153E-3</v>
          </cell>
          <cell r="BU26">
            <v>-2288.4290577311449</v>
          </cell>
          <cell r="BV26">
            <v>427015.62172508705</v>
          </cell>
          <cell r="BW26">
            <v>0</v>
          </cell>
          <cell r="BX26">
            <v>427015.62172508705</v>
          </cell>
          <cell r="BY26">
            <v>4226</v>
          </cell>
          <cell r="BZ26">
            <v>422789.62172508705</v>
          </cell>
        </row>
        <row r="27">
          <cell r="C27">
            <v>9252087</v>
          </cell>
          <cell r="D27" t="str">
            <v>Fleet Wood Lane School</v>
          </cell>
          <cell r="E27">
            <v>180</v>
          </cell>
          <cell r="F27">
            <v>180</v>
          </cell>
          <cell r="G27">
            <v>0</v>
          </cell>
          <cell r="H27">
            <v>579060</v>
          </cell>
          <cell r="I27">
            <v>0</v>
          </cell>
          <cell r="J27">
            <v>0</v>
          </cell>
          <cell r="K27">
            <v>16920</v>
          </cell>
          <cell r="L27">
            <v>0</v>
          </cell>
          <cell r="M27">
            <v>23010.000000000036</v>
          </cell>
          <cell r="N27">
            <v>0</v>
          </cell>
          <cell r="O27">
            <v>7480.0000000000045</v>
          </cell>
          <cell r="P27">
            <v>4320.0000000000009</v>
          </cell>
          <cell r="Q27">
            <v>0</v>
          </cell>
          <cell r="R27">
            <v>1380.000000000003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1320.7792207792222</v>
          </cell>
          <cell r="AB27">
            <v>0</v>
          </cell>
          <cell r="AC27">
            <v>0</v>
          </cell>
          <cell r="AD27">
            <v>50172</v>
          </cell>
          <cell r="AE27">
            <v>0</v>
          </cell>
          <cell r="AF27">
            <v>7585.0000000000746</v>
          </cell>
          <cell r="AG27">
            <v>0</v>
          </cell>
          <cell r="AH27">
            <v>121300</v>
          </cell>
          <cell r="AI27">
            <v>0</v>
          </cell>
          <cell r="AJ27">
            <v>0</v>
          </cell>
          <cell r="AK27">
            <v>0</v>
          </cell>
          <cell r="AL27">
            <v>13473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579060</v>
          </cell>
          <cell r="AV27">
            <v>112187.77922077934</v>
          </cell>
          <cell r="AW27">
            <v>134773</v>
          </cell>
          <cell r="AX27">
            <v>89314.001600000003</v>
          </cell>
          <cell r="AY27">
            <v>826020.77922077931</v>
          </cell>
          <cell r="AZ27">
            <v>812547.77922077931</v>
          </cell>
          <cell r="BA27">
            <v>4265</v>
          </cell>
          <cell r="BB27">
            <v>767700</v>
          </cell>
          <cell r="BC27">
            <v>0</v>
          </cell>
          <cell r="BD27">
            <v>0</v>
          </cell>
          <cell r="BE27">
            <v>826020.77922077931</v>
          </cell>
          <cell r="BF27">
            <v>826020.77922077931</v>
          </cell>
          <cell r="BG27">
            <v>0</v>
          </cell>
          <cell r="BH27">
            <v>781173</v>
          </cell>
          <cell r="BI27">
            <v>646400</v>
          </cell>
          <cell r="BJ27">
            <v>691247.77922077931</v>
          </cell>
          <cell r="BK27">
            <v>3840.2654401154405</v>
          </cell>
          <cell r="BL27">
            <v>3608.86374969697</v>
          </cell>
          <cell r="BM27">
            <v>6.4120373188902152E-2</v>
          </cell>
          <cell r="BN27">
            <v>0</v>
          </cell>
          <cell r="BO27">
            <v>0</v>
          </cell>
          <cell r="BP27">
            <v>826020.77922077931</v>
          </cell>
          <cell r="BQ27">
            <v>4514.1543290043292</v>
          </cell>
          <cell r="BR27" t="str">
            <v>Y</v>
          </cell>
          <cell r="BS27">
            <v>4589.0043290043295</v>
          </cell>
          <cell r="BT27">
            <v>3.6906169168123171E-2</v>
          </cell>
          <cell r="BU27">
            <v>-6538.3687363747003</v>
          </cell>
          <cell r="BV27">
            <v>819482.41048440465</v>
          </cell>
          <cell r="BW27">
            <v>0</v>
          </cell>
          <cell r="BX27">
            <v>819482.41048440465</v>
          </cell>
          <cell r="BY27">
            <v>13473</v>
          </cell>
          <cell r="BZ27">
            <v>806009.41048440465</v>
          </cell>
        </row>
        <row r="28">
          <cell r="C28">
            <v>9252089</v>
          </cell>
          <cell r="D28" t="str">
            <v>Gedney Drove End Primary School</v>
          </cell>
          <cell r="E28">
            <v>39</v>
          </cell>
          <cell r="F28">
            <v>39</v>
          </cell>
          <cell r="G28">
            <v>0</v>
          </cell>
          <cell r="H28">
            <v>125463</v>
          </cell>
          <cell r="I28">
            <v>0</v>
          </cell>
          <cell r="J28">
            <v>0</v>
          </cell>
          <cell r="K28">
            <v>5640.0000000000055</v>
          </cell>
          <cell r="L28">
            <v>0</v>
          </cell>
          <cell r="M28">
            <v>7080.0000000000064</v>
          </cell>
          <cell r="N28">
            <v>0</v>
          </cell>
          <cell r="O28">
            <v>6820.0000000000018</v>
          </cell>
          <cell r="P28">
            <v>0</v>
          </cell>
          <cell r="Q28">
            <v>0</v>
          </cell>
          <cell r="R28">
            <v>459.99999999999926</v>
          </cell>
          <cell r="S28">
            <v>489.9999999999992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13850.571428571428</v>
          </cell>
          <cell r="AE28">
            <v>0</v>
          </cell>
          <cell r="AF28">
            <v>3385.5000000000055</v>
          </cell>
          <cell r="AG28">
            <v>0</v>
          </cell>
          <cell r="AH28">
            <v>121300</v>
          </cell>
          <cell r="AI28">
            <v>55000</v>
          </cell>
          <cell r="AJ28">
            <v>0</v>
          </cell>
          <cell r="AK28">
            <v>0</v>
          </cell>
          <cell r="AL28">
            <v>2980.83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125463</v>
          </cell>
          <cell r="AV28">
            <v>37726.071428571449</v>
          </cell>
          <cell r="AW28">
            <v>179280.83</v>
          </cell>
          <cell r="AX28">
            <v>33520.441845714282</v>
          </cell>
          <cell r="AY28">
            <v>342469.90142857144</v>
          </cell>
          <cell r="AZ28">
            <v>339489.07142857142</v>
          </cell>
          <cell r="BA28">
            <v>4265</v>
          </cell>
          <cell r="BB28">
            <v>166335</v>
          </cell>
          <cell r="BC28">
            <v>0</v>
          </cell>
          <cell r="BD28">
            <v>0</v>
          </cell>
          <cell r="BE28">
            <v>342469.90142857144</v>
          </cell>
          <cell r="BF28">
            <v>342469.90142857144</v>
          </cell>
          <cell r="BG28">
            <v>0</v>
          </cell>
          <cell r="BH28">
            <v>169315.83</v>
          </cell>
          <cell r="BI28">
            <v>-9965.0000000000127</v>
          </cell>
          <cell r="BJ28">
            <v>163189.07142857145</v>
          </cell>
          <cell r="BK28">
            <v>4184.3351648351654</v>
          </cell>
          <cell r="BL28">
            <v>3280.6638513513512</v>
          </cell>
          <cell r="BM28">
            <v>0.27545379667946757</v>
          </cell>
          <cell r="BN28">
            <v>0</v>
          </cell>
          <cell r="BO28">
            <v>0</v>
          </cell>
          <cell r="BP28">
            <v>342469.90142857144</v>
          </cell>
          <cell r="BQ28">
            <v>8704.8479853479857</v>
          </cell>
          <cell r="BR28" t="str">
            <v>Y</v>
          </cell>
          <cell r="BS28">
            <v>8781.2795238095241</v>
          </cell>
          <cell r="BT28">
            <v>8.062766944803057E-2</v>
          </cell>
          <cell r="BU28">
            <v>-1416.6465595478517</v>
          </cell>
          <cell r="BV28">
            <v>341053.25486902357</v>
          </cell>
          <cell r="BW28">
            <v>0</v>
          </cell>
          <cell r="BX28">
            <v>341053.25486902357</v>
          </cell>
          <cell r="BY28">
            <v>2980.83</v>
          </cell>
          <cell r="BZ28">
            <v>338072.42486902355</v>
          </cell>
        </row>
        <row r="29">
          <cell r="C29">
            <v>9252091</v>
          </cell>
          <cell r="D29" t="str">
            <v>Clough and Risegate Community Primary School</v>
          </cell>
          <cell r="E29">
            <v>86</v>
          </cell>
          <cell r="F29">
            <v>86</v>
          </cell>
          <cell r="G29">
            <v>0</v>
          </cell>
          <cell r="H29">
            <v>276662</v>
          </cell>
          <cell r="I29">
            <v>0</v>
          </cell>
          <cell r="J29">
            <v>0</v>
          </cell>
          <cell r="K29">
            <v>8930.00000000002</v>
          </cell>
          <cell r="L29">
            <v>0</v>
          </cell>
          <cell r="M29">
            <v>11800.000000000015</v>
          </cell>
          <cell r="N29">
            <v>0</v>
          </cell>
          <cell r="O29">
            <v>5059.9999999999945</v>
          </cell>
          <cell r="P29">
            <v>540.00000000000057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1313.243243243242</v>
          </cell>
          <cell r="AB29">
            <v>0</v>
          </cell>
          <cell r="AC29">
            <v>0</v>
          </cell>
          <cell r="AD29">
            <v>33280.821917808214</v>
          </cell>
          <cell r="AE29">
            <v>0</v>
          </cell>
          <cell r="AF29">
            <v>1701.9999999999995</v>
          </cell>
          <cell r="AG29">
            <v>0</v>
          </cell>
          <cell r="AH29">
            <v>121300</v>
          </cell>
          <cell r="AI29">
            <v>46849.132176234976</v>
          </cell>
          <cell r="AJ29">
            <v>0</v>
          </cell>
          <cell r="AK29">
            <v>0</v>
          </cell>
          <cell r="AL29">
            <v>7735.07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276662</v>
          </cell>
          <cell r="AV29">
            <v>62626.065161051491</v>
          </cell>
          <cell r="AW29">
            <v>175884.20217623498</v>
          </cell>
          <cell r="AX29">
            <v>54691.229045479442</v>
          </cell>
          <cell r="AY29">
            <v>515172.26733728644</v>
          </cell>
          <cell r="AZ29">
            <v>507437.19733728643</v>
          </cell>
          <cell r="BA29">
            <v>4265</v>
          </cell>
          <cell r="BB29">
            <v>366790</v>
          </cell>
          <cell r="BC29">
            <v>0</v>
          </cell>
          <cell r="BD29">
            <v>0</v>
          </cell>
          <cell r="BE29">
            <v>515172.26733728644</v>
          </cell>
          <cell r="BF29">
            <v>515172.26733728644</v>
          </cell>
          <cell r="BG29">
            <v>0</v>
          </cell>
          <cell r="BH29">
            <v>374525.07</v>
          </cell>
          <cell r="BI29">
            <v>198640.86782376503</v>
          </cell>
          <cell r="BJ29">
            <v>339288.06516105146</v>
          </cell>
          <cell r="BK29">
            <v>3945.2100600122262</v>
          </cell>
          <cell r="BL29">
            <v>3640.9048617996159</v>
          </cell>
          <cell r="BM29">
            <v>8.3579552271574389E-2</v>
          </cell>
          <cell r="BN29">
            <v>0</v>
          </cell>
          <cell r="BO29">
            <v>0</v>
          </cell>
          <cell r="BP29">
            <v>515172.26733728644</v>
          </cell>
          <cell r="BQ29">
            <v>5900.4325271777489</v>
          </cell>
          <cell r="BR29" t="str">
            <v>Y</v>
          </cell>
          <cell r="BS29">
            <v>5990.3752015963537</v>
          </cell>
          <cell r="BT29">
            <v>7.475770797707515E-2</v>
          </cell>
          <cell r="BU29">
            <v>-3123.8872851568012</v>
          </cell>
          <cell r="BV29">
            <v>512048.38005212962</v>
          </cell>
          <cell r="BW29">
            <v>0</v>
          </cell>
          <cell r="BX29">
            <v>512048.38005212962</v>
          </cell>
          <cell r="BY29">
            <v>7735.07</v>
          </cell>
          <cell r="BZ29">
            <v>504313.31005212961</v>
          </cell>
        </row>
        <row r="30">
          <cell r="C30">
            <v>9252094</v>
          </cell>
          <cell r="D30" t="str">
            <v>Kirton Primary School</v>
          </cell>
          <cell r="E30">
            <v>503</v>
          </cell>
          <cell r="F30">
            <v>503</v>
          </cell>
          <cell r="G30">
            <v>0</v>
          </cell>
          <cell r="H30">
            <v>1618151</v>
          </cell>
          <cell r="I30">
            <v>0</v>
          </cell>
          <cell r="J30">
            <v>0</v>
          </cell>
          <cell r="K30">
            <v>65329.999999999956</v>
          </cell>
          <cell r="L30">
            <v>0</v>
          </cell>
          <cell r="M30">
            <v>87320</v>
          </cell>
          <cell r="N30">
            <v>0</v>
          </cell>
          <cell r="O30">
            <v>39159.999999999971</v>
          </cell>
          <cell r="P30">
            <v>53999.999999999978</v>
          </cell>
          <cell r="Q30">
            <v>7559.9999999999927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34854.103773584829</v>
          </cell>
          <cell r="AB30">
            <v>0</v>
          </cell>
          <cell r="AC30">
            <v>0</v>
          </cell>
          <cell r="AD30">
            <v>226049.35632183909</v>
          </cell>
          <cell r="AE30">
            <v>0</v>
          </cell>
          <cell r="AF30">
            <v>9083.4999999999891</v>
          </cell>
          <cell r="AG30">
            <v>0</v>
          </cell>
          <cell r="AH30">
            <v>121300</v>
          </cell>
          <cell r="AI30">
            <v>0</v>
          </cell>
          <cell r="AJ30">
            <v>0</v>
          </cell>
          <cell r="AK30">
            <v>0</v>
          </cell>
          <cell r="AL30">
            <v>52224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1618151</v>
          </cell>
          <cell r="AV30">
            <v>523356.9600954238</v>
          </cell>
          <cell r="AW30">
            <v>173524</v>
          </cell>
          <cell r="AX30">
            <v>335904.15772000002</v>
          </cell>
          <cell r="AY30">
            <v>2315031.9600954237</v>
          </cell>
          <cell r="AZ30">
            <v>2262807.9600954237</v>
          </cell>
          <cell r="BA30">
            <v>4265</v>
          </cell>
          <cell r="BB30">
            <v>2145295</v>
          </cell>
          <cell r="BC30">
            <v>0</v>
          </cell>
          <cell r="BD30">
            <v>0</v>
          </cell>
          <cell r="BE30">
            <v>2315031.9600954237</v>
          </cell>
          <cell r="BF30">
            <v>2315031.9600954237</v>
          </cell>
          <cell r="BG30">
            <v>0</v>
          </cell>
          <cell r="BH30">
            <v>2197519</v>
          </cell>
          <cell r="BI30">
            <v>2023995</v>
          </cell>
          <cell r="BJ30">
            <v>2141507.9600954237</v>
          </cell>
          <cell r="BK30">
            <v>4257.471093629073</v>
          </cell>
          <cell r="BL30">
            <v>4117.3722294845356</v>
          </cell>
          <cell r="BM30">
            <v>3.4026280922887737E-2</v>
          </cell>
          <cell r="BN30">
            <v>0</v>
          </cell>
          <cell r="BO30">
            <v>0</v>
          </cell>
          <cell r="BP30">
            <v>2315031.9600954237</v>
          </cell>
          <cell r="BQ30">
            <v>4498.6241751400075</v>
          </cell>
          <cell r="BR30" t="str">
            <v>Y</v>
          </cell>
          <cell r="BS30">
            <v>4602.4492248417964</v>
          </cell>
          <cell r="BT30">
            <v>2.8444956612878824E-2</v>
          </cell>
          <cell r="BU30">
            <v>-18271.108191091524</v>
          </cell>
          <cell r="BV30">
            <v>2296760.8519043322</v>
          </cell>
          <cell r="BW30">
            <v>0</v>
          </cell>
          <cell r="BX30">
            <v>2296760.8519043322</v>
          </cell>
          <cell r="BY30">
            <v>52224</v>
          </cell>
          <cell r="BZ30">
            <v>2244536.8519043322</v>
          </cell>
        </row>
        <row r="31">
          <cell r="C31">
            <v>9252096</v>
          </cell>
          <cell r="D31" t="str">
            <v>Moulton Chapel Primary School</v>
          </cell>
          <cell r="E31">
            <v>72</v>
          </cell>
          <cell r="F31">
            <v>72</v>
          </cell>
          <cell r="G31">
            <v>0</v>
          </cell>
          <cell r="H31">
            <v>231624</v>
          </cell>
          <cell r="I31">
            <v>0</v>
          </cell>
          <cell r="J31">
            <v>0</v>
          </cell>
          <cell r="K31">
            <v>13160.000000000004</v>
          </cell>
          <cell r="L31">
            <v>0</v>
          </cell>
          <cell r="M31">
            <v>17700.000000000015</v>
          </cell>
          <cell r="N31">
            <v>0</v>
          </cell>
          <cell r="O31">
            <v>5279.9999999999945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656.12903225806383</v>
          </cell>
          <cell r="AB31">
            <v>0</v>
          </cell>
          <cell r="AC31">
            <v>0</v>
          </cell>
          <cell r="AD31">
            <v>34474.576271186437</v>
          </cell>
          <cell r="AE31">
            <v>0</v>
          </cell>
          <cell r="AF31">
            <v>0</v>
          </cell>
          <cell r="AG31">
            <v>0</v>
          </cell>
          <cell r="AH31">
            <v>121300</v>
          </cell>
          <cell r="AI31">
            <v>55000</v>
          </cell>
          <cell r="AJ31">
            <v>0</v>
          </cell>
          <cell r="AK31">
            <v>0</v>
          </cell>
          <cell r="AL31">
            <v>5988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231624</v>
          </cell>
          <cell r="AV31">
            <v>71270.705303444513</v>
          </cell>
          <cell r="AW31">
            <v>182288</v>
          </cell>
          <cell r="AX31">
            <v>54583.929578305077</v>
          </cell>
          <cell r="AY31">
            <v>485182.70530344453</v>
          </cell>
          <cell r="AZ31">
            <v>479194.70530344453</v>
          </cell>
          <cell r="BA31">
            <v>4265</v>
          </cell>
          <cell r="BB31">
            <v>307080</v>
          </cell>
          <cell r="BC31">
            <v>0</v>
          </cell>
          <cell r="BD31">
            <v>0</v>
          </cell>
          <cell r="BE31">
            <v>485182.70530344453</v>
          </cell>
          <cell r="BF31">
            <v>485182.70530344453</v>
          </cell>
          <cell r="BG31">
            <v>0</v>
          </cell>
          <cell r="BH31">
            <v>313068</v>
          </cell>
          <cell r="BI31">
            <v>130780</v>
          </cell>
          <cell r="BJ31">
            <v>302894.70530344453</v>
          </cell>
          <cell r="BK31">
            <v>4206.8709069922852</v>
          </cell>
          <cell r="BL31">
            <v>3171.8753064102561</v>
          </cell>
          <cell r="BM31">
            <v>0.32630400018889039</v>
          </cell>
          <cell r="BN31">
            <v>0</v>
          </cell>
          <cell r="BO31">
            <v>0</v>
          </cell>
          <cell r="BP31">
            <v>485182.70530344453</v>
          </cell>
          <cell r="BQ31">
            <v>6655.4820181033965</v>
          </cell>
          <cell r="BR31" t="str">
            <v>Y</v>
          </cell>
          <cell r="BS31">
            <v>6738.6486847700626</v>
          </cell>
          <cell r="BT31">
            <v>0.22322923375606307</v>
          </cell>
          <cell r="BU31">
            <v>-2615.3474945498801</v>
          </cell>
          <cell r="BV31">
            <v>482567.35780889465</v>
          </cell>
          <cell r="BW31">
            <v>0</v>
          </cell>
          <cell r="BX31">
            <v>482567.35780889465</v>
          </cell>
          <cell r="BY31">
            <v>5988</v>
          </cell>
          <cell r="BZ31">
            <v>476579.35780889465</v>
          </cell>
        </row>
        <row r="32">
          <cell r="C32">
            <v>9252097</v>
          </cell>
          <cell r="D32" t="str">
            <v>The John Harrox Primary School, Moulton</v>
          </cell>
          <cell r="E32">
            <v>256</v>
          </cell>
          <cell r="F32">
            <v>256</v>
          </cell>
          <cell r="G32">
            <v>0</v>
          </cell>
          <cell r="H32">
            <v>823552</v>
          </cell>
          <cell r="I32">
            <v>0</v>
          </cell>
          <cell r="J32">
            <v>0</v>
          </cell>
          <cell r="K32">
            <v>19270</v>
          </cell>
          <cell r="L32">
            <v>0</v>
          </cell>
          <cell r="M32">
            <v>25960</v>
          </cell>
          <cell r="N32">
            <v>0</v>
          </cell>
          <cell r="O32">
            <v>14520</v>
          </cell>
          <cell r="P32">
            <v>2970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8148.7323943661995</v>
          </cell>
          <cell r="AB32">
            <v>0</v>
          </cell>
          <cell r="AC32">
            <v>0</v>
          </cell>
          <cell r="AD32">
            <v>77736.035242290745</v>
          </cell>
          <cell r="AE32">
            <v>0</v>
          </cell>
          <cell r="AF32">
            <v>0</v>
          </cell>
          <cell r="AG32">
            <v>0</v>
          </cell>
          <cell r="AH32">
            <v>121300</v>
          </cell>
          <cell r="AI32">
            <v>0</v>
          </cell>
          <cell r="AJ32">
            <v>0</v>
          </cell>
          <cell r="AK32">
            <v>0</v>
          </cell>
          <cell r="AL32">
            <v>28416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823552</v>
          </cell>
          <cell r="AV32">
            <v>148604.76763665694</v>
          </cell>
          <cell r="AW32">
            <v>149716</v>
          </cell>
          <cell r="AX32">
            <v>124468.16867524228</v>
          </cell>
          <cell r="AY32">
            <v>1121872.767636657</v>
          </cell>
          <cell r="AZ32">
            <v>1093456.767636657</v>
          </cell>
          <cell r="BA32">
            <v>4265</v>
          </cell>
          <cell r="BB32">
            <v>1091840</v>
          </cell>
          <cell r="BC32">
            <v>0</v>
          </cell>
          <cell r="BD32">
            <v>0</v>
          </cell>
          <cell r="BE32">
            <v>1121872.767636657</v>
          </cell>
          <cell r="BF32">
            <v>1121872.7676366568</v>
          </cell>
          <cell r="BG32">
            <v>0</v>
          </cell>
          <cell r="BH32">
            <v>1120256</v>
          </cell>
          <cell r="BI32">
            <v>970540</v>
          </cell>
          <cell r="BJ32">
            <v>972156.76763665699</v>
          </cell>
          <cell r="BK32">
            <v>3797.4873735806914</v>
          </cell>
          <cell r="BL32">
            <v>3696.7330677290838</v>
          </cell>
          <cell r="BM32">
            <v>2.7254958366117923E-2</v>
          </cell>
          <cell r="BN32">
            <v>0</v>
          </cell>
          <cell r="BO32">
            <v>0</v>
          </cell>
          <cell r="BP32">
            <v>1121872.767636657</v>
          </cell>
          <cell r="BQ32">
            <v>4271.3154985806914</v>
          </cell>
          <cell r="BR32" t="str">
            <v>Y</v>
          </cell>
          <cell r="BS32">
            <v>4382.3154985806914</v>
          </cell>
          <cell r="BT32">
            <v>2.0754707834618413E-2</v>
          </cell>
          <cell r="BU32">
            <v>-9299.013313955129</v>
          </cell>
          <cell r="BV32">
            <v>1112573.7543227018</v>
          </cell>
          <cell r="BW32">
            <v>0</v>
          </cell>
          <cell r="BX32">
            <v>1112573.7543227018</v>
          </cell>
          <cell r="BY32">
            <v>28416</v>
          </cell>
          <cell r="BZ32">
            <v>1084157.7543227018</v>
          </cell>
        </row>
        <row r="33">
          <cell r="C33">
            <v>9252104</v>
          </cell>
          <cell r="D33" t="str">
            <v>Sutton St James Community Primary School</v>
          </cell>
          <cell r="E33">
            <v>101</v>
          </cell>
          <cell r="F33">
            <v>101</v>
          </cell>
          <cell r="G33">
            <v>0</v>
          </cell>
          <cell r="H33">
            <v>324917</v>
          </cell>
          <cell r="I33">
            <v>0</v>
          </cell>
          <cell r="J33">
            <v>0</v>
          </cell>
          <cell r="K33">
            <v>13159.999999999989</v>
          </cell>
          <cell r="L33">
            <v>0</v>
          </cell>
          <cell r="M33">
            <v>17109.999999999993</v>
          </cell>
          <cell r="N33">
            <v>0</v>
          </cell>
          <cell r="O33">
            <v>15179.999999999996</v>
          </cell>
          <cell r="P33">
            <v>1889.9999999999998</v>
          </cell>
          <cell r="Q33">
            <v>419.99999999999994</v>
          </cell>
          <cell r="R33">
            <v>1380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2113.5185185185164</v>
          </cell>
          <cell r="AB33">
            <v>0</v>
          </cell>
          <cell r="AC33">
            <v>0</v>
          </cell>
          <cell r="AD33">
            <v>33478.133333333331</v>
          </cell>
          <cell r="AE33">
            <v>0</v>
          </cell>
          <cell r="AF33">
            <v>6419.5000000000264</v>
          </cell>
          <cell r="AG33">
            <v>0</v>
          </cell>
          <cell r="AH33">
            <v>121300</v>
          </cell>
          <cell r="AI33">
            <v>35834.445927903864</v>
          </cell>
          <cell r="AJ33">
            <v>0</v>
          </cell>
          <cell r="AK33">
            <v>0</v>
          </cell>
          <cell r="AL33">
            <v>13098.75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324917</v>
          </cell>
          <cell r="AV33">
            <v>91151.151851851857</v>
          </cell>
          <cell r="AW33">
            <v>170233.19592790387</v>
          </cell>
          <cell r="AX33">
            <v>66797.01999999999</v>
          </cell>
          <cell r="AY33">
            <v>586301.34777975571</v>
          </cell>
          <cell r="AZ33">
            <v>573202.59777975571</v>
          </cell>
          <cell r="BA33">
            <v>4265</v>
          </cell>
          <cell r="BB33">
            <v>430765</v>
          </cell>
          <cell r="BC33">
            <v>0</v>
          </cell>
          <cell r="BD33">
            <v>0</v>
          </cell>
          <cell r="BE33">
            <v>586301.34777975571</v>
          </cell>
          <cell r="BF33">
            <v>586301.34777975571</v>
          </cell>
          <cell r="BG33">
            <v>0</v>
          </cell>
          <cell r="BH33">
            <v>443863.75</v>
          </cell>
          <cell r="BI33">
            <v>273630.55407209613</v>
          </cell>
          <cell r="BJ33">
            <v>416068.15185185184</v>
          </cell>
          <cell r="BK33">
            <v>4119.4866519985335</v>
          </cell>
          <cell r="BL33">
            <v>4002.65489725417</v>
          </cell>
          <cell r="BM33">
            <v>2.9188565525474185E-2</v>
          </cell>
          <cell r="BN33">
            <v>0</v>
          </cell>
          <cell r="BO33">
            <v>0</v>
          </cell>
          <cell r="BP33">
            <v>586301.34777975571</v>
          </cell>
          <cell r="BQ33">
            <v>5675.2732453441158</v>
          </cell>
          <cell r="BR33" t="str">
            <v>Y</v>
          </cell>
          <cell r="BS33">
            <v>5804.9638394035219</v>
          </cell>
          <cell r="BT33">
            <v>-4.1081516153905207E-2</v>
          </cell>
          <cell r="BU33">
            <v>-3668.7513465213597</v>
          </cell>
          <cell r="BV33">
            <v>582632.5964332344</v>
          </cell>
          <cell r="BW33">
            <v>0</v>
          </cell>
          <cell r="BX33">
            <v>582632.5964332344</v>
          </cell>
          <cell r="BY33">
            <v>13098.75</v>
          </cell>
          <cell r="BZ33">
            <v>569533.8464332344</v>
          </cell>
        </row>
        <row r="34">
          <cell r="C34">
            <v>9252107</v>
          </cell>
          <cell r="D34" t="str">
            <v>Shepeau Stow Primary School</v>
          </cell>
          <cell r="E34">
            <v>61</v>
          </cell>
          <cell r="F34">
            <v>61</v>
          </cell>
          <cell r="G34">
            <v>0</v>
          </cell>
          <cell r="H34">
            <v>196237</v>
          </cell>
          <cell r="I34">
            <v>0</v>
          </cell>
          <cell r="J34">
            <v>0</v>
          </cell>
          <cell r="K34">
            <v>6110.00000000001</v>
          </cell>
          <cell r="L34">
            <v>0</v>
          </cell>
          <cell r="M34">
            <v>7670.0000000000127</v>
          </cell>
          <cell r="N34">
            <v>0</v>
          </cell>
          <cell r="O34">
            <v>880.00000000000023</v>
          </cell>
          <cell r="P34">
            <v>539.99999999999932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31213.584905660377</v>
          </cell>
          <cell r="AE34">
            <v>0</v>
          </cell>
          <cell r="AF34">
            <v>2164.4999999999991</v>
          </cell>
          <cell r="AG34">
            <v>0</v>
          </cell>
          <cell r="AH34">
            <v>121300</v>
          </cell>
          <cell r="AI34">
            <v>55000</v>
          </cell>
          <cell r="AJ34">
            <v>0</v>
          </cell>
          <cell r="AK34">
            <v>0</v>
          </cell>
          <cell r="AL34">
            <v>7734.5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196237</v>
          </cell>
          <cell r="AV34">
            <v>48578.084905660398</v>
          </cell>
          <cell r="AW34">
            <v>184034.5</v>
          </cell>
          <cell r="AX34">
            <v>45593.479123018864</v>
          </cell>
          <cell r="AY34">
            <v>428849.58490566036</v>
          </cell>
          <cell r="AZ34">
            <v>421115.08490566036</v>
          </cell>
          <cell r="BA34">
            <v>4265</v>
          </cell>
          <cell r="BB34">
            <v>260165</v>
          </cell>
          <cell r="BC34">
            <v>0</v>
          </cell>
          <cell r="BD34">
            <v>0</v>
          </cell>
          <cell r="BE34">
            <v>428849.58490566036</v>
          </cell>
          <cell r="BF34">
            <v>428849.58490566036</v>
          </cell>
          <cell r="BG34">
            <v>0</v>
          </cell>
          <cell r="BH34">
            <v>267899.5</v>
          </cell>
          <cell r="BI34">
            <v>83865</v>
          </cell>
          <cell r="BJ34">
            <v>244815.08490566036</v>
          </cell>
          <cell r="BK34">
            <v>4013.3620476337765</v>
          </cell>
          <cell r="BL34">
            <v>2925.9021739130435</v>
          </cell>
          <cell r="BM34">
            <v>0.37166651825080865</v>
          </cell>
          <cell r="BN34">
            <v>0</v>
          </cell>
          <cell r="BO34">
            <v>0</v>
          </cell>
          <cell r="BP34">
            <v>428849.58490566036</v>
          </cell>
          <cell r="BQ34">
            <v>6903.5259820600058</v>
          </cell>
          <cell r="BR34" t="str">
            <v>Y</v>
          </cell>
          <cell r="BS34">
            <v>7030.3210640272191</v>
          </cell>
          <cell r="BT34">
            <v>0.25697023662926011</v>
          </cell>
          <cell r="BU34">
            <v>-2215.7805162158706</v>
          </cell>
          <cell r="BV34">
            <v>426633.80438944447</v>
          </cell>
          <cell r="BW34">
            <v>0</v>
          </cell>
          <cell r="BX34">
            <v>426633.80438944447</v>
          </cell>
          <cell r="BY34">
            <v>7734.5</v>
          </cell>
          <cell r="BZ34">
            <v>418899.30438944447</v>
          </cell>
        </row>
        <row r="35">
          <cell r="C35">
            <v>9252113</v>
          </cell>
          <cell r="D35" t="str">
            <v>Hawthorn Tree School</v>
          </cell>
          <cell r="E35">
            <v>357</v>
          </cell>
          <cell r="F35">
            <v>357</v>
          </cell>
          <cell r="G35">
            <v>0</v>
          </cell>
          <cell r="H35">
            <v>1148469</v>
          </cell>
          <cell r="I35">
            <v>0</v>
          </cell>
          <cell r="J35">
            <v>0</v>
          </cell>
          <cell r="K35">
            <v>36659.999999999964</v>
          </cell>
          <cell r="L35">
            <v>0</v>
          </cell>
          <cell r="M35">
            <v>51920.000000000015</v>
          </cell>
          <cell r="N35">
            <v>0</v>
          </cell>
          <cell r="O35">
            <v>13420.000000000033</v>
          </cell>
          <cell r="P35">
            <v>25109.999999999975</v>
          </cell>
          <cell r="Q35">
            <v>1680.0000000000023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27710.271565495259</v>
          </cell>
          <cell r="AB35">
            <v>0</v>
          </cell>
          <cell r="AC35">
            <v>0</v>
          </cell>
          <cell r="AD35">
            <v>107027.14285714287</v>
          </cell>
          <cell r="AE35">
            <v>0</v>
          </cell>
          <cell r="AF35">
            <v>0</v>
          </cell>
          <cell r="AG35">
            <v>0</v>
          </cell>
          <cell r="AH35">
            <v>121300</v>
          </cell>
          <cell r="AI35">
            <v>0</v>
          </cell>
          <cell r="AJ35">
            <v>0</v>
          </cell>
          <cell r="AK35">
            <v>0</v>
          </cell>
          <cell r="AL35">
            <v>36096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1148469</v>
          </cell>
          <cell r="AV35">
            <v>263527.41442263813</v>
          </cell>
          <cell r="AW35">
            <v>157396</v>
          </cell>
          <cell r="AX35">
            <v>181826.93365142861</v>
          </cell>
          <cell r="AY35">
            <v>1569392.4144226382</v>
          </cell>
          <cell r="AZ35">
            <v>1533296.4144226382</v>
          </cell>
          <cell r="BA35">
            <v>4265</v>
          </cell>
          <cell r="BB35">
            <v>1522605</v>
          </cell>
          <cell r="BC35">
            <v>0</v>
          </cell>
          <cell r="BD35">
            <v>0</v>
          </cell>
          <cell r="BE35">
            <v>1569392.4144226382</v>
          </cell>
          <cell r="BF35">
            <v>1569392.4144226382</v>
          </cell>
          <cell r="BG35">
            <v>0</v>
          </cell>
          <cell r="BH35">
            <v>1558701</v>
          </cell>
          <cell r="BI35">
            <v>1401305</v>
          </cell>
          <cell r="BJ35">
            <v>1411996.4144226382</v>
          </cell>
          <cell r="BK35">
            <v>3955.1720291950651</v>
          </cell>
          <cell r="BL35">
            <v>3856.5333333333333</v>
          </cell>
          <cell r="BM35">
            <v>2.5577037026793953E-2</v>
          </cell>
          <cell r="BN35">
            <v>0</v>
          </cell>
          <cell r="BO35">
            <v>0</v>
          </cell>
          <cell r="BP35">
            <v>1569392.4144226382</v>
          </cell>
          <cell r="BQ35">
            <v>4294.9479395592107</v>
          </cell>
          <cell r="BR35" t="str">
            <v>Y</v>
          </cell>
          <cell r="BS35">
            <v>4396.0571832566902</v>
          </cell>
          <cell r="BT35">
            <v>2.8015437629713924E-2</v>
          </cell>
          <cell r="BU35">
            <v>-12967.764660476489</v>
          </cell>
          <cell r="BV35">
            <v>1556424.6497621618</v>
          </cell>
          <cell r="BW35">
            <v>0</v>
          </cell>
          <cell r="BX35">
            <v>1556424.6497621618</v>
          </cell>
          <cell r="BY35">
            <v>36096</v>
          </cell>
          <cell r="BZ35">
            <v>1520328.6497621618</v>
          </cell>
        </row>
        <row r="36">
          <cell r="C36">
            <v>9252114</v>
          </cell>
          <cell r="D36" t="str">
            <v>The Spalding Monkshouse Primary School</v>
          </cell>
          <cell r="E36">
            <v>419</v>
          </cell>
          <cell r="F36">
            <v>419</v>
          </cell>
          <cell r="G36">
            <v>0</v>
          </cell>
          <cell r="H36">
            <v>1347923</v>
          </cell>
          <cell r="I36">
            <v>0</v>
          </cell>
          <cell r="J36">
            <v>0</v>
          </cell>
          <cell r="K36">
            <v>27260.000000000073</v>
          </cell>
          <cell r="L36">
            <v>0</v>
          </cell>
          <cell r="M36">
            <v>35990.000000000044</v>
          </cell>
          <cell r="N36">
            <v>0</v>
          </cell>
          <cell r="O36">
            <v>3087.3684210526339</v>
          </cell>
          <cell r="P36">
            <v>2165.1674641148279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49457.172701949945</v>
          </cell>
          <cell r="AB36">
            <v>0</v>
          </cell>
          <cell r="AC36">
            <v>0</v>
          </cell>
          <cell r="AD36">
            <v>171801.97142857144</v>
          </cell>
          <cell r="AE36">
            <v>0</v>
          </cell>
          <cell r="AF36">
            <v>0</v>
          </cell>
          <cell r="AG36">
            <v>0</v>
          </cell>
          <cell r="AH36">
            <v>121300</v>
          </cell>
          <cell r="AI36">
            <v>0</v>
          </cell>
          <cell r="AJ36">
            <v>0</v>
          </cell>
          <cell r="AK36">
            <v>0</v>
          </cell>
          <cell r="AL36">
            <v>36864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1347923</v>
          </cell>
          <cell r="AV36">
            <v>289761.68001568899</v>
          </cell>
          <cell r="AW36">
            <v>158164</v>
          </cell>
          <cell r="AX36">
            <v>212352.9850659057</v>
          </cell>
          <cell r="AY36">
            <v>1795848.680015689</v>
          </cell>
          <cell r="AZ36">
            <v>1758984.680015689</v>
          </cell>
          <cell r="BA36">
            <v>4265</v>
          </cell>
          <cell r="BB36">
            <v>1787035</v>
          </cell>
          <cell r="BC36">
            <v>28050.319984311005</v>
          </cell>
          <cell r="BD36">
            <v>0</v>
          </cell>
          <cell r="BE36">
            <v>1823899</v>
          </cell>
          <cell r="BF36">
            <v>1823898.9999999998</v>
          </cell>
          <cell r="BG36">
            <v>0</v>
          </cell>
          <cell r="BH36">
            <v>1823899</v>
          </cell>
          <cell r="BI36">
            <v>1665735</v>
          </cell>
          <cell r="BJ36">
            <v>1665735</v>
          </cell>
          <cell r="BK36">
            <v>3975.5011933174223</v>
          </cell>
          <cell r="BL36">
            <v>3886.2953995157386</v>
          </cell>
          <cell r="BM36">
            <v>2.29539406121314E-2</v>
          </cell>
          <cell r="BN36">
            <v>0</v>
          </cell>
          <cell r="BO36">
            <v>0</v>
          </cell>
          <cell r="BP36">
            <v>1823899</v>
          </cell>
          <cell r="BQ36">
            <v>4265</v>
          </cell>
          <cell r="BR36" t="str">
            <v>Y</v>
          </cell>
          <cell r="BS36">
            <v>4352.9809069212406</v>
          </cell>
          <cell r="BT36">
            <v>1.9610387997345935E-2</v>
          </cell>
          <cell r="BU36">
            <v>-15219.869447449997</v>
          </cell>
          <cell r="BV36">
            <v>1808679.1305525501</v>
          </cell>
          <cell r="BW36">
            <v>0</v>
          </cell>
          <cell r="BX36">
            <v>1808679.1305525501</v>
          </cell>
          <cell r="BY36">
            <v>36864</v>
          </cell>
          <cell r="BZ36">
            <v>1771815.1305525501</v>
          </cell>
        </row>
        <row r="37">
          <cell r="C37">
            <v>9252120</v>
          </cell>
          <cell r="D37" t="str">
            <v>Sir Francis Hill Community Primary School</v>
          </cell>
          <cell r="E37">
            <v>530</v>
          </cell>
          <cell r="F37">
            <v>530</v>
          </cell>
          <cell r="G37">
            <v>0</v>
          </cell>
          <cell r="H37">
            <v>1705010</v>
          </cell>
          <cell r="I37">
            <v>0</v>
          </cell>
          <cell r="J37">
            <v>0</v>
          </cell>
          <cell r="K37">
            <v>66740.000000000058</v>
          </cell>
          <cell r="L37">
            <v>0</v>
          </cell>
          <cell r="M37">
            <v>88499.999999999913</v>
          </cell>
          <cell r="N37">
            <v>0</v>
          </cell>
          <cell r="O37">
            <v>4839.9999999999936</v>
          </cell>
          <cell r="P37">
            <v>31050.000000000047</v>
          </cell>
          <cell r="Q37">
            <v>20999.999999999993</v>
          </cell>
          <cell r="R37">
            <v>22539.999999999985</v>
          </cell>
          <cell r="S37">
            <v>9800.0000000000073</v>
          </cell>
          <cell r="T37">
            <v>21119.999999999993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16453.296703296692</v>
          </cell>
          <cell r="AB37">
            <v>0</v>
          </cell>
          <cell r="AC37">
            <v>0</v>
          </cell>
          <cell r="AD37">
            <v>173076.60550458715</v>
          </cell>
          <cell r="AE37">
            <v>0</v>
          </cell>
          <cell r="AF37">
            <v>2960.0000000000005</v>
          </cell>
          <cell r="AG37">
            <v>0</v>
          </cell>
          <cell r="AH37">
            <v>121300</v>
          </cell>
          <cell r="AI37">
            <v>0</v>
          </cell>
          <cell r="AJ37">
            <v>0</v>
          </cell>
          <cell r="AK37">
            <v>0</v>
          </cell>
          <cell r="AL37">
            <v>60416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1705010</v>
          </cell>
          <cell r="AV37">
            <v>458079.90220788389</v>
          </cell>
          <cell r="AW37">
            <v>181716</v>
          </cell>
          <cell r="AX37">
            <v>309219.7330990826</v>
          </cell>
          <cell r="AY37">
            <v>2344805.902207884</v>
          </cell>
          <cell r="AZ37">
            <v>2284389.902207884</v>
          </cell>
          <cell r="BA37">
            <v>4265</v>
          </cell>
          <cell r="BB37">
            <v>2260450</v>
          </cell>
          <cell r="BC37">
            <v>0</v>
          </cell>
          <cell r="BD37">
            <v>0</v>
          </cell>
          <cell r="BE37">
            <v>2344805.902207884</v>
          </cell>
          <cell r="BF37">
            <v>2344805.902207884</v>
          </cell>
          <cell r="BG37">
            <v>0</v>
          </cell>
          <cell r="BH37">
            <v>2320866</v>
          </cell>
          <cell r="BI37">
            <v>2139150</v>
          </cell>
          <cell r="BJ37">
            <v>2163089.902207884</v>
          </cell>
          <cell r="BK37">
            <v>4081.3017022790264</v>
          </cell>
          <cell r="BL37">
            <v>3948.3206387295086</v>
          </cell>
          <cell r="BM37">
            <v>3.3680411424819957E-2</v>
          </cell>
          <cell r="BN37">
            <v>0</v>
          </cell>
          <cell r="BO37">
            <v>0</v>
          </cell>
          <cell r="BP37">
            <v>2344805.902207884</v>
          </cell>
          <cell r="BQ37">
            <v>4310.1696268073283</v>
          </cell>
          <cell r="BR37" t="str">
            <v>Y</v>
          </cell>
          <cell r="BS37">
            <v>4424.1620796375173</v>
          </cell>
          <cell r="BT37">
            <v>2.3948165833256763E-2</v>
          </cell>
          <cell r="BU37">
            <v>-19251.863501547727</v>
          </cell>
          <cell r="BV37">
            <v>2325554.0387063362</v>
          </cell>
          <cell r="BW37">
            <v>0</v>
          </cell>
          <cell r="BX37">
            <v>2325554.0387063362</v>
          </cell>
          <cell r="BY37">
            <v>60416</v>
          </cell>
          <cell r="BZ37">
            <v>2265138.0387063362</v>
          </cell>
        </row>
        <row r="38">
          <cell r="C38">
            <v>9252124</v>
          </cell>
          <cell r="D38" t="str">
            <v>Lincoln Monks Abbey Primary School</v>
          </cell>
          <cell r="E38">
            <v>478</v>
          </cell>
          <cell r="F38">
            <v>478</v>
          </cell>
          <cell r="G38">
            <v>0</v>
          </cell>
          <cell r="H38">
            <v>1537726</v>
          </cell>
          <cell r="I38">
            <v>0</v>
          </cell>
          <cell r="J38">
            <v>0</v>
          </cell>
          <cell r="K38">
            <v>78959.999999999884</v>
          </cell>
          <cell r="L38">
            <v>0</v>
          </cell>
          <cell r="M38">
            <v>102660.0000000001</v>
          </cell>
          <cell r="N38">
            <v>0</v>
          </cell>
          <cell r="O38">
            <v>440.92243186582823</v>
          </cell>
          <cell r="P38">
            <v>33009.056603773635</v>
          </cell>
          <cell r="Q38">
            <v>6734.0880503144735</v>
          </cell>
          <cell r="R38">
            <v>54393.794549266306</v>
          </cell>
          <cell r="S38">
            <v>59414.297693920249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89351.517412935413</v>
          </cell>
          <cell r="AB38">
            <v>0</v>
          </cell>
          <cell r="AC38">
            <v>0</v>
          </cell>
          <cell r="AD38">
            <v>234776.76136363635</v>
          </cell>
          <cell r="AE38">
            <v>0</v>
          </cell>
          <cell r="AF38">
            <v>13246</v>
          </cell>
          <cell r="AG38">
            <v>0</v>
          </cell>
          <cell r="AH38">
            <v>121300</v>
          </cell>
          <cell r="AI38">
            <v>0</v>
          </cell>
          <cell r="AJ38">
            <v>0</v>
          </cell>
          <cell r="AK38">
            <v>0</v>
          </cell>
          <cell r="AL38">
            <v>33536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1537726</v>
          </cell>
          <cell r="AV38">
            <v>672986.4381057123</v>
          </cell>
          <cell r="AW38">
            <v>154836</v>
          </cell>
          <cell r="AX38">
            <v>374906.090266791</v>
          </cell>
          <cell r="AY38">
            <v>2365548.4381057122</v>
          </cell>
          <cell r="AZ38">
            <v>2332012.4381057122</v>
          </cell>
          <cell r="BA38">
            <v>4265</v>
          </cell>
          <cell r="BB38">
            <v>2038670</v>
          </cell>
          <cell r="BC38">
            <v>0</v>
          </cell>
          <cell r="BD38">
            <v>0</v>
          </cell>
          <cell r="BE38">
            <v>2365548.4381057122</v>
          </cell>
          <cell r="BF38">
            <v>2365548.4381057126</v>
          </cell>
          <cell r="BG38">
            <v>0</v>
          </cell>
          <cell r="BH38">
            <v>2072206</v>
          </cell>
          <cell r="BI38">
            <v>1917370</v>
          </cell>
          <cell r="BJ38">
            <v>2210712.4381057122</v>
          </cell>
          <cell r="BK38">
            <v>4624.9214186311974</v>
          </cell>
          <cell r="BL38">
            <v>4385.2546563876649</v>
          </cell>
          <cell r="BM38">
            <v>5.4652872187121053E-2</v>
          </cell>
          <cell r="BN38">
            <v>0</v>
          </cell>
          <cell r="BO38">
            <v>0</v>
          </cell>
          <cell r="BP38">
            <v>2365548.4381057122</v>
          </cell>
          <cell r="BQ38">
            <v>4878.6871090077657</v>
          </cell>
          <cell r="BR38" t="str">
            <v>Y</v>
          </cell>
          <cell r="BS38">
            <v>4948.8461048236659</v>
          </cell>
          <cell r="BT38">
            <v>4.7086059631196608E-2</v>
          </cell>
          <cell r="BU38">
            <v>-17363.001422150592</v>
          </cell>
          <cell r="BV38">
            <v>2348185.4366835617</v>
          </cell>
          <cell r="BW38">
            <v>0</v>
          </cell>
          <cell r="BX38">
            <v>2348185.4366835617</v>
          </cell>
          <cell r="BY38">
            <v>33536</v>
          </cell>
          <cell r="BZ38">
            <v>2314649.4366835617</v>
          </cell>
        </row>
        <row r="39">
          <cell r="C39">
            <v>9252135</v>
          </cell>
          <cell r="D39" t="str">
            <v>Woodlands Infant and Nursery School</v>
          </cell>
          <cell r="E39">
            <v>106</v>
          </cell>
          <cell r="F39">
            <v>106</v>
          </cell>
          <cell r="G39">
            <v>0</v>
          </cell>
          <cell r="H39">
            <v>341002</v>
          </cell>
          <cell r="I39">
            <v>0</v>
          </cell>
          <cell r="J39">
            <v>0</v>
          </cell>
          <cell r="K39">
            <v>21149.999999999978</v>
          </cell>
          <cell r="L39">
            <v>0</v>
          </cell>
          <cell r="M39">
            <v>26549.999999999975</v>
          </cell>
          <cell r="N39">
            <v>0</v>
          </cell>
          <cell r="O39">
            <v>5060.0000000000073</v>
          </cell>
          <cell r="P39">
            <v>0</v>
          </cell>
          <cell r="Q39">
            <v>419.99999999999983</v>
          </cell>
          <cell r="R39">
            <v>10580.000000000015</v>
          </cell>
          <cell r="S39">
            <v>0</v>
          </cell>
          <cell r="T39">
            <v>7039.9999999999736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5061.1267605633784</v>
          </cell>
          <cell r="AB39">
            <v>0</v>
          </cell>
          <cell r="AC39">
            <v>0</v>
          </cell>
          <cell r="AD39">
            <v>35733.740856844306</v>
          </cell>
          <cell r="AE39">
            <v>0</v>
          </cell>
          <cell r="AF39">
            <v>0</v>
          </cell>
          <cell r="AG39">
            <v>0</v>
          </cell>
          <cell r="AH39">
            <v>121300</v>
          </cell>
          <cell r="AI39">
            <v>0</v>
          </cell>
          <cell r="AJ39">
            <v>0</v>
          </cell>
          <cell r="AK39">
            <v>0</v>
          </cell>
          <cell r="AL39">
            <v>14933.05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341002</v>
          </cell>
          <cell r="AV39">
            <v>111594.86761740764</v>
          </cell>
          <cell r="AW39">
            <v>136233.04999999999</v>
          </cell>
          <cell r="AX39">
            <v>74386.20782181817</v>
          </cell>
          <cell r="AY39">
            <v>588829.91761740763</v>
          </cell>
          <cell r="AZ39">
            <v>573896.86761740758</v>
          </cell>
          <cell r="BA39">
            <v>4265</v>
          </cell>
          <cell r="BB39">
            <v>452090</v>
          </cell>
          <cell r="BC39">
            <v>0</v>
          </cell>
          <cell r="BD39">
            <v>0</v>
          </cell>
          <cell r="BE39">
            <v>588829.91761740763</v>
          </cell>
          <cell r="BF39">
            <v>588829.91761740763</v>
          </cell>
          <cell r="BG39">
            <v>0</v>
          </cell>
          <cell r="BH39">
            <v>467023.05</v>
          </cell>
          <cell r="BI39">
            <v>330790</v>
          </cell>
          <cell r="BJ39">
            <v>452596.86761740764</v>
          </cell>
          <cell r="BK39">
            <v>4269.7817699755442</v>
          </cell>
          <cell r="BL39">
            <v>4047.7582643564356</v>
          </cell>
          <cell r="BM39">
            <v>5.485097950986674E-2</v>
          </cell>
          <cell r="BN39">
            <v>0</v>
          </cell>
          <cell r="BO39">
            <v>0</v>
          </cell>
          <cell r="BP39">
            <v>588829.91761740763</v>
          </cell>
          <cell r="BQ39">
            <v>5414.1213926170531</v>
          </cell>
          <cell r="BR39" t="str">
            <v>Y</v>
          </cell>
          <cell r="BS39">
            <v>5554.9992228057326</v>
          </cell>
          <cell r="BT39">
            <v>2.935160455790875E-2</v>
          </cell>
          <cell r="BU39">
            <v>-3850.3727003095455</v>
          </cell>
          <cell r="BV39">
            <v>584979.54491709813</v>
          </cell>
          <cell r="BW39">
            <v>0</v>
          </cell>
          <cell r="BX39">
            <v>584979.54491709813</v>
          </cell>
          <cell r="BY39">
            <v>14933.05</v>
          </cell>
          <cell r="BZ39">
            <v>570046.49491709808</v>
          </cell>
        </row>
        <row r="40">
          <cell r="C40">
            <v>9252142</v>
          </cell>
          <cell r="D40" t="str">
            <v>Alford Primary School</v>
          </cell>
          <cell r="E40">
            <v>336</v>
          </cell>
          <cell r="F40">
            <v>336</v>
          </cell>
          <cell r="G40">
            <v>0</v>
          </cell>
          <cell r="H40">
            <v>1080912</v>
          </cell>
          <cell r="I40">
            <v>0</v>
          </cell>
          <cell r="J40">
            <v>0</v>
          </cell>
          <cell r="K40">
            <v>61569.999999999935</v>
          </cell>
          <cell r="L40">
            <v>0</v>
          </cell>
          <cell r="M40">
            <v>83780.000000000087</v>
          </cell>
          <cell r="N40">
            <v>0</v>
          </cell>
          <cell r="O40">
            <v>1539.9999999999977</v>
          </cell>
          <cell r="P40">
            <v>1620.0000000000041</v>
          </cell>
          <cell r="Q40">
            <v>102900.00000000004</v>
          </cell>
          <cell r="R40">
            <v>4140.0000000000027</v>
          </cell>
          <cell r="S40">
            <v>2940.0000000000073</v>
          </cell>
          <cell r="T40">
            <v>2559.9999999999991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1257.2185430463576</v>
          </cell>
          <cell r="AB40">
            <v>0</v>
          </cell>
          <cell r="AC40">
            <v>0</v>
          </cell>
          <cell r="AD40">
            <v>124153.91634980989</v>
          </cell>
          <cell r="AE40">
            <v>0</v>
          </cell>
          <cell r="AF40">
            <v>4477.0000000000009</v>
          </cell>
          <cell r="AG40">
            <v>0</v>
          </cell>
          <cell r="AH40">
            <v>121300</v>
          </cell>
          <cell r="AI40">
            <v>0</v>
          </cell>
          <cell r="AJ40">
            <v>0</v>
          </cell>
          <cell r="AK40">
            <v>0</v>
          </cell>
          <cell r="AL40">
            <v>30720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1080912</v>
          </cell>
          <cell r="AV40">
            <v>390938.13489285629</v>
          </cell>
          <cell r="AW40">
            <v>152020</v>
          </cell>
          <cell r="AX40">
            <v>245132.72669171111</v>
          </cell>
          <cell r="AY40">
            <v>1623870.1348928562</v>
          </cell>
          <cell r="AZ40">
            <v>1593150.1348928562</v>
          </cell>
          <cell r="BA40">
            <v>4265</v>
          </cell>
          <cell r="BB40">
            <v>1433040</v>
          </cell>
          <cell r="BC40">
            <v>0</v>
          </cell>
          <cell r="BD40">
            <v>0</v>
          </cell>
          <cell r="BE40">
            <v>1623870.1348928562</v>
          </cell>
          <cell r="BF40">
            <v>1623870.1348928562</v>
          </cell>
          <cell r="BG40">
            <v>0</v>
          </cell>
          <cell r="BH40">
            <v>1463760</v>
          </cell>
          <cell r="BI40">
            <v>1311740</v>
          </cell>
          <cell r="BJ40">
            <v>1471850.1348928562</v>
          </cell>
          <cell r="BK40">
            <v>4380.5063538477862</v>
          </cell>
          <cell r="BL40">
            <v>4194.2693392441861</v>
          </cell>
          <cell r="BM40">
            <v>4.4402731331784302E-2</v>
          </cell>
          <cell r="BN40">
            <v>0</v>
          </cell>
          <cell r="BO40">
            <v>0</v>
          </cell>
          <cell r="BP40">
            <v>1623870.1348928562</v>
          </cell>
          <cell r="BQ40">
            <v>4741.5182586096907</v>
          </cell>
          <cell r="BR40" t="str">
            <v>Y</v>
          </cell>
          <cell r="BS40">
            <v>4832.9468300382623</v>
          </cell>
          <cell r="BT40">
            <v>4.2439799361886132E-2</v>
          </cell>
          <cell r="BU40">
            <v>-12204.954974566106</v>
          </cell>
          <cell r="BV40">
            <v>1611665.1799182901</v>
          </cell>
          <cell r="BW40">
            <v>0</v>
          </cell>
          <cell r="BX40">
            <v>1611665.1799182901</v>
          </cell>
          <cell r="BY40">
            <v>30720</v>
          </cell>
          <cell r="BZ40">
            <v>1580945.1799182901</v>
          </cell>
        </row>
        <row r="41">
          <cell r="C41">
            <v>9252146</v>
          </cell>
          <cell r="D41" t="str">
            <v>Bucknall Primary School</v>
          </cell>
          <cell r="E41">
            <v>34</v>
          </cell>
          <cell r="F41">
            <v>34</v>
          </cell>
          <cell r="G41">
            <v>0</v>
          </cell>
          <cell r="H41">
            <v>109378</v>
          </cell>
          <cell r="I41">
            <v>0</v>
          </cell>
          <cell r="J41">
            <v>0</v>
          </cell>
          <cell r="K41">
            <v>5639.9999999999955</v>
          </cell>
          <cell r="L41">
            <v>0</v>
          </cell>
          <cell r="M41">
            <v>8849.9999999999945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1839.9999999999934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10977.142857142857</v>
          </cell>
          <cell r="AE41">
            <v>0</v>
          </cell>
          <cell r="AF41">
            <v>10138.000000000015</v>
          </cell>
          <cell r="AG41">
            <v>0</v>
          </cell>
          <cell r="AH41">
            <v>121300</v>
          </cell>
          <cell r="AI41">
            <v>55000</v>
          </cell>
          <cell r="AJ41">
            <v>0</v>
          </cell>
          <cell r="AK41">
            <v>0</v>
          </cell>
          <cell r="AL41">
            <v>4291.3999999999996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109378</v>
          </cell>
          <cell r="AV41">
            <v>37445.142857142855</v>
          </cell>
          <cell r="AW41">
            <v>180591.4</v>
          </cell>
          <cell r="AX41">
            <v>27324.975531428565</v>
          </cell>
          <cell r="AY41">
            <v>327414.54285714286</v>
          </cell>
          <cell r="AZ41">
            <v>323123.14285714284</v>
          </cell>
          <cell r="BA41">
            <v>4265</v>
          </cell>
          <cell r="BB41">
            <v>145010</v>
          </cell>
          <cell r="BC41">
            <v>0</v>
          </cell>
          <cell r="BD41">
            <v>0</v>
          </cell>
          <cell r="BE41">
            <v>327414.54285714286</v>
          </cell>
          <cell r="BF41">
            <v>327414.54285714286</v>
          </cell>
          <cell r="BG41">
            <v>0</v>
          </cell>
          <cell r="BH41">
            <v>149301.4</v>
          </cell>
          <cell r="BI41">
            <v>-31290.000000000007</v>
          </cell>
          <cell r="BJ41">
            <v>146823.14285714287</v>
          </cell>
          <cell r="BK41">
            <v>4318.3277310924377</v>
          </cell>
          <cell r="BL41">
            <v>3728.2042032258055</v>
          </cell>
          <cell r="BM41">
            <v>0.15828626751614933</v>
          </cell>
          <cell r="BN41">
            <v>0</v>
          </cell>
          <cell r="BO41">
            <v>0</v>
          </cell>
          <cell r="BP41">
            <v>327414.54285714286</v>
          </cell>
          <cell r="BQ41">
            <v>9503.6218487394945</v>
          </cell>
          <cell r="BR41" t="str">
            <v>Y</v>
          </cell>
          <cell r="BS41">
            <v>9629.8394957983201</v>
          </cell>
          <cell r="BT41">
            <v>7.9661278411857772E-3</v>
          </cell>
          <cell r="BU41">
            <v>-1235.0252057596656</v>
          </cell>
          <cell r="BV41">
            <v>326179.51765138318</v>
          </cell>
          <cell r="BW41">
            <v>0</v>
          </cell>
          <cell r="BX41">
            <v>326179.51765138318</v>
          </cell>
          <cell r="BY41">
            <v>4291.3999999999996</v>
          </cell>
          <cell r="BZ41">
            <v>321888.11765138316</v>
          </cell>
        </row>
        <row r="42">
          <cell r="C42">
            <v>9252149</v>
          </cell>
          <cell r="D42" t="str">
            <v>The Donington-on-Bain School</v>
          </cell>
          <cell r="E42">
            <v>92</v>
          </cell>
          <cell r="F42">
            <v>92</v>
          </cell>
          <cell r="G42">
            <v>0</v>
          </cell>
          <cell r="H42">
            <v>295964</v>
          </cell>
          <cell r="I42">
            <v>0</v>
          </cell>
          <cell r="J42">
            <v>0</v>
          </cell>
          <cell r="K42">
            <v>5169.9999999999845</v>
          </cell>
          <cell r="L42">
            <v>0</v>
          </cell>
          <cell r="M42">
            <v>7080.0000000000191</v>
          </cell>
          <cell r="N42">
            <v>0</v>
          </cell>
          <cell r="O42">
            <v>0</v>
          </cell>
          <cell r="P42">
            <v>1889.9999999999991</v>
          </cell>
          <cell r="Q42">
            <v>0</v>
          </cell>
          <cell r="R42">
            <v>459.99999999999983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38301.052631578947</v>
          </cell>
          <cell r="AE42">
            <v>0</v>
          </cell>
          <cell r="AF42">
            <v>1368.999999999997</v>
          </cell>
          <cell r="AG42">
            <v>0</v>
          </cell>
          <cell r="AH42">
            <v>121300</v>
          </cell>
          <cell r="AI42">
            <v>42443.257676902533</v>
          </cell>
          <cell r="AJ42">
            <v>0</v>
          </cell>
          <cell r="AK42">
            <v>0</v>
          </cell>
          <cell r="AL42">
            <v>9106.75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295964</v>
          </cell>
          <cell r="AV42">
            <v>54270.052631578947</v>
          </cell>
          <cell r="AW42">
            <v>172850.00767690252</v>
          </cell>
          <cell r="AX42">
            <v>55946.300269473679</v>
          </cell>
          <cell r="AY42">
            <v>523084.06030848145</v>
          </cell>
          <cell r="AZ42">
            <v>513977.31030848145</v>
          </cell>
          <cell r="BA42">
            <v>4265</v>
          </cell>
          <cell r="BB42">
            <v>392380</v>
          </cell>
          <cell r="BC42">
            <v>0</v>
          </cell>
          <cell r="BD42">
            <v>0</v>
          </cell>
          <cell r="BE42">
            <v>523084.06030848145</v>
          </cell>
          <cell r="BF42">
            <v>523084.06030848145</v>
          </cell>
          <cell r="BG42">
            <v>0</v>
          </cell>
          <cell r="BH42">
            <v>401486.75</v>
          </cell>
          <cell r="BI42">
            <v>228636.74232309748</v>
          </cell>
          <cell r="BJ42">
            <v>350234.05263157893</v>
          </cell>
          <cell r="BK42">
            <v>3806.8918764302057</v>
          </cell>
          <cell r="BL42">
            <v>3589.5960933689366</v>
          </cell>
          <cell r="BM42">
            <v>6.0534883983933377E-2</v>
          </cell>
          <cell r="BN42">
            <v>0</v>
          </cell>
          <cell r="BO42">
            <v>0</v>
          </cell>
          <cell r="BP42">
            <v>523084.06030848145</v>
          </cell>
          <cell r="BQ42">
            <v>5586.7098946574069</v>
          </cell>
          <cell r="BR42" t="str">
            <v>Y</v>
          </cell>
          <cell r="BS42">
            <v>5685.696307700885</v>
          </cell>
          <cell r="BT42">
            <v>1.9603857736567365E-2</v>
          </cell>
          <cell r="BU42">
            <v>-3341.8329097026244</v>
          </cell>
          <cell r="BV42">
            <v>519742.22739877884</v>
          </cell>
          <cell r="BW42">
            <v>0</v>
          </cell>
          <cell r="BX42">
            <v>519742.22739877884</v>
          </cell>
          <cell r="BY42">
            <v>9106.75</v>
          </cell>
          <cell r="BZ42">
            <v>510635.47739877884</v>
          </cell>
        </row>
        <row r="43">
          <cell r="C43">
            <v>9252151</v>
          </cell>
          <cell r="D43" t="str">
            <v>Faldingworth Community Primary School</v>
          </cell>
          <cell r="E43">
            <v>71</v>
          </cell>
          <cell r="F43">
            <v>71</v>
          </cell>
          <cell r="G43">
            <v>0</v>
          </cell>
          <cell r="H43">
            <v>228407</v>
          </cell>
          <cell r="I43">
            <v>0</v>
          </cell>
          <cell r="J43">
            <v>0</v>
          </cell>
          <cell r="K43">
            <v>10339.999999999985</v>
          </cell>
          <cell r="L43">
            <v>0</v>
          </cell>
          <cell r="M43">
            <v>13570</v>
          </cell>
          <cell r="N43">
            <v>0</v>
          </cell>
          <cell r="O43">
            <v>0</v>
          </cell>
          <cell r="P43">
            <v>810.00000000000057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30086.25</v>
          </cell>
          <cell r="AE43">
            <v>0</v>
          </cell>
          <cell r="AF43">
            <v>0</v>
          </cell>
          <cell r="AG43">
            <v>0</v>
          </cell>
          <cell r="AH43">
            <v>121300</v>
          </cell>
          <cell r="AI43">
            <v>55000</v>
          </cell>
          <cell r="AJ43">
            <v>0</v>
          </cell>
          <cell r="AK43">
            <v>0</v>
          </cell>
          <cell r="AL43">
            <v>4150.53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228407</v>
          </cell>
          <cell r="AV43">
            <v>54806.249999999985</v>
          </cell>
          <cell r="AW43">
            <v>180450.53</v>
          </cell>
          <cell r="AX43">
            <v>47558.308614999994</v>
          </cell>
          <cell r="AY43">
            <v>463663.78</v>
          </cell>
          <cell r="AZ43">
            <v>459513.25</v>
          </cell>
          <cell r="BA43">
            <v>4265</v>
          </cell>
          <cell r="BB43">
            <v>302815</v>
          </cell>
          <cell r="BC43">
            <v>0</v>
          </cell>
          <cell r="BD43">
            <v>0</v>
          </cell>
          <cell r="BE43">
            <v>463663.78</v>
          </cell>
          <cell r="BF43">
            <v>463663.78</v>
          </cell>
          <cell r="BG43">
            <v>0</v>
          </cell>
          <cell r="BH43">
            <v>306965.53000000003</v>
          </cell>
          <cell r="BI43">
            <v>126515.00000000003</v>
          </cell>
          <cell r="BJ43">
            <v>283213.25</v>
          </cell>
          <cell r="BK43">
            <v>3988.9190140845071</v>
          </cell>
          <cell r="BL43">
            <v>3608.4545454545455</v>
          </cell>
          <cell r="BM43">
            <v>0.1054369575222225</v>
          </cell>
          <cell r="BN43">
            <v>0</v>
          </cell>
          <cell r="BO43">
            <v>0</v>
          </cell>
          <cell r="BP43">
            <v>463663.78</v>
          </cell>
          <cell r="BQ43">
            <v>6472.0176056338032</v>
          </cell>
          <cell r="BR43" t="str">
            <v>Y</v>
          </cell>
          <cell r="BS43">
            <v>6530.4757746478881</v>
          </cell>
          <cell r="BT43">
            <v>2.9628806481226233E-2</v>
          </cell>
          <cell r="BU43">
            <v>-2579.0232237922428</v>
          </cell>
          <cell r="BV43">
            <v>461084.75677620777</v>
          </cell>
          <cell r="BW43">
            <v>0</v>
          </cell>
          <cell r="BX43">
            <v>461084.75677620777</v>
          </cell>
          <cell r="BY43">
            <v>4150.53</v>
          </cell>
          <cell r="BZ43">
            <v>456934.22677620774</v>
          </cell>
        </row>
        <row r="44">
          <cell r="C44">
            <v>9252153</v>
          </cell>
          <cell r="D44" t="str">
            <v>Fulstow Community Primary School</v>
          </cell>
          <cell r="E44">
            <v>36</v>
          </cell>
          <cell r="F44">
            <v>36</v>
          </cell>
          <cell r="G44">
            <v>0</v>
          </cell>
          <cell r="H44">
            <v>115812</v>
          </cell>
          <cell r="I44">
            <v>0</v>
          </cell>
          <cell r="J44">
            <v>0</v>
          </cell>
          <cell r="K44">
            <v>4230</v>
          </cell>
          <cell r="L44">
            <v>0</v>
          </cell>
          <cell r="M44">
            <v>5900.0000000000055</v>
          </cell>
          <cell r="N44">
            <v>0</v>
          </cell>
          <cell r="O44">
            <v>220.0000000000002</v>
          </cell>
          <cell r="P44">
            <v>270.00000000000023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9763.2000000000007</v>
          </cell>
          <cell r="AE44">
            <v>0</v>
          </cell>
          <cell r="AF44">
            <v>2627.0000000000041</v>
          </cell>
          <cell r="AG44">
            <v>0</v>
          </cell>
          <cell r="AH44">
            <v>121300</v>
          </cell>
          <cell r="AI44">
            <v>55000</v>
          </cell>
          <cell r="AJ44">
            <v>0</v>
          </cell>
          <cell r="AK44">
            <v>0</v>
          </cell>
          <cell r="AL44">
            <v>3942.1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115812</v>
          </cell>
          <cell r="AV44">
            <v>23010.200000000008</v>
          </cell>
          <cell r="AW44">
            <v>180242.1</v>
          </cell>
          <cell r="AX44">
            <v>25316.494879999998</v>
          </cell>
          <cell r="AY44">
            <v>319064.30000000005</v>
          </cell>
          <cell r="AZ44">
            <v>315122.20000000007</v>
          </cell>
          <cell r="BA44">
            <v>4265</v>
          </cell>
          <cell r="BB44">
            <v>153540</v>
          </cell>
          <cell r="BC44">
            <v>0</v>
          </cell>
          <cell r="BD44">
            <v>0</v>
          </cell>
          <cell r="BE44">
            <v>319064.30000000005</v>
          </cell>
          <cell r="BF44">
            <v>319064.30000000005</v>
          </cell>
          <cell r="BG44">
            <v>0</v>
          </cell>
          <cell r="BH44">
            <v>157482.1</v>
          </cell>
          <cell r="BI44">
            <v>-22759.999999999993</v>
          </cell>
          <cell r="BJ44">
            <v>138822.20000000004</v>
          </cell>
          <cell r="BK44">
            <v>3856.1722222222234</v>
          </cell>
          <cell r="BL44">
            <v>3275.4126545454546</v>
          </cell>
          <cell r="BM44">
            <v>0.17730882454484612</v>
          </cell>
          <cell r="BN44">
            <v>0</v>
          </cell>
          <cell r="BO44">
            <v>0</v>
          </cell>
          <cell r="BP44">
            <v>319064.30000000005</v>
          </cell>
          <cell r="BQ44">
            <v>8753.394444444446</v>
          </cell>
          <cell r="BR44" t="str">
            <v>Y</v>
          </cell>
          <cell r="BS44">
            <v>8862.8972222222237</v>
          </cell>
          <cell r="BT44">
            <v>1.4375473996785848E-2</v>
          </cell>
          <cell r="BU44">
            <v>-1307.6737472749401</v>
          </cell>
          <cell r="BV44">
            <v>317756.62625272508</v>
          </cell>
          <cell r="BW44">
            <v>0</v>
          </cell>
          <cell r="BX44">
            <v>317756.62625272508</v>
          </cell>
          <cell r="BY44">
            <v>3942.1</v>
          </cell>
          <cell r="BZ44">
            <v>313814.5262527251</v>
          </cell>
        </row>
        <row r="45">
          <cell r="C45">
            <v>9252158</v>
          </cell>
          <cell r="D45" t="str">
            <v>Grainthorpe Junior School</v>
          </cell>
          <cell r="E45">
            <v>33</v>
          </cell>
          <cell r="F45">
            <v>33</v>
          </cell>
          <cell r="G45">
            <v>0</v>
          </cell>
          <cell r="H45">
            <v>106161</v>
          </cell>
          <cell r="I45">
            <v>0</v>
          </cell>
          <cell r="J45">
            <v>0</v>
          </cell>
          <cell r="K45">
            <v>4230.0000000000045</v>
          </cell>
          <cell r="L45">
            <v>0</v>
          </cell>
          <cell r="M45">
            <v>5899.9999999999991</v>
          </cell>
          <cell r="N45">
            <v>0</v>
          </cell>
          <cell r="O45">
            <v>219.99999999999997</v>
          </cell>
          <cell r="P45">
            <v>539.99999999999989</v>
          </cell>
          <cell r="Q45">
            <v>0</v>
          </cell>
          <cell r="R45">
            <v>459.99999999999994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564.99999999999989</v>
          </cell>
          <cell r="AB45">
            <v>0</v>
          </cell>
          <cell r="AC45">
            <v>0</v>
          </cell>
          <cell r="AD45">
            <v>8727.4468085106382</v>
          </cell>
          <cell r="AE45">
            <v>0</v>
          </cell>
          <cell r="AF45">
            <v>943.49999999999977</v>
          </cell>
          <cell r="AG45">
            <v>0</v>
          </cell>
          <cell r="AH45">
            <v>121300</v>
          </cell>
          <cell r="AI45">
            <v>55000</v>
          </cell>
          <cell r="AJ45">
            <v>0</v>
          </cell>
          <cell r="AK45">
            <v>0</v>
          </cell>
          <cell r="AL45">
            <v>3842.3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106161</v>
          </cell>
          <cell r="AV45">
            <v>21585.946808510642</v>
          </cell>
          <cell r="AW45">
            <v>180142.3</v>
          </cell>
          <cell r="AX45">
            <v>24547.283285957445</v>
          </cell>
          <cell r="AY45">
            <v>307889.24680851062</v>
          </cell>
          <cell r="AZ45">
            <v>304046.94680851063</v>
          </cell>
          <cell r="BA45">
            <v>4265</v>
          </cell>
          <cell r="BB45">
            <v>140745</v>
          </cell>
          <cell r="BC45">
            <v>0</v>
          </cell>
          <cell r="BD45">
            <v>0</v>
          </cell>
          <cell r="BE45">
            <v>307889.24680851062</v>
          </cell>
          <cell r="BF45">
            <v>307889.24680851062</v>
          </cell>
          <cell r="BG45">
            <v>0</v>
          </cell>
          <cell r="BH45">
            <v>144587.29999999999</v>
          </cell>
          <cell r="BI45">
            <v>-35555.000000000015</v>
          </cell>
          <cell r="BJ45">
            <v>127746.94680851062</v>
          </cell>
          <cell r="BK45">
            <v>3871.1196002578977</v>
          </cell>
          <cell r="BL45">
            <v>3348.6923075</v>
          </cell>
          <cell r="BM45">
            <v>0.15600934477850581</v>
          </cell>
          <cell r="BN45">
            <v>0</v>
          </cell>
          <cell r="BO45">
            <v>0</v>
          </cell>
          <cell r="BP45">
            <v>307889.24680851062</v>
          </cell>
          <cell r="BQ45">
            <v>9213.5438426821402</v>
          </cell>
          <cell r="BR45" t="str">
            <v>Y</v>
          </cell>
          <cell r="BS45">
            <v>9329.9771760154727</v>
          </cell>
          <cell r="BT45">
            <v>0.18819158900217836</v>
          </cell>
          <cell r="BU45">
            <v>-1198.7009350020282</v>
          </cell>
          <cell r="BV45">
            <v>306690.54587350861</v>
          </cell>
          <cell r="BW45">
            <v>0</v>
          </cell>
          <cell r="BX45">
            <v>306690.54587350861</v>
          </cell>
          <cell r="BY45">
            <v>3842.3</v>
          </cell>
          <cell r="BZ45">
            <v>302848.24587350863</v>
          </cell>
        </row>
        <row r="46">
          <cell r="C46">
            <v>9252159</v>
          </cell>
          <cell r="D46" t="str">
            <v>Great Steeping Primary School</v>
          </cell>
          <cell r="E46">
            <v>98</v>
          </cell>
          <cell r="F46">
            <v>98</v>
          </cell>
          <cell r="G46">
            <v>0</v>
          </cell>
          <cell r="H46">
            <v>315266</v>
          </cell>
          <cell r="I46">
            <v>0</v>
          </cell>
          <cell r="J46">
            <v>0</v>
          </cell>
          <cell r="K46">
            <v>9869.9999999999873</v>
          </cell>
          <cell r="L46">
            <v>0</v>
          </cell>
          <cell r="M46">
            <v>12979.999999999982</v>
          </cell>
          <cell r="N46">
            <v>0</v>
          </cell>
          <cell r="O46">
            <v>12760.000000000009</v>
          </cell>
          <cell r="P46">
            <v>1889.9999999999991</v>
          </cell>
          <cell r="Q46">
            <v>1679.9999999999982</v>
          </cell>
          <cell r="R46">
            <v>1380.0000000000009</v>
          </cell>
          <cell r="S46">
            <v>490.00000000000188</v>
          </cell>
          <cell r="T46">
            <v>3840.0000000000023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20242.795698924732</v>
          </cell>
          <cell r="AE46">
            <v>0</v>
          </cell>
          <cell r="AF46">
            <v>1035.9999999999973</v>
          </cell>
          <cell r="AG46">
            <v>0</v>
          </cell>
          <cell r="AH46">
            <v>121300</v>
          </cell>
          <cell r="AI46">
            <v>38037.383177570082</v>
          </cell>
          <cell r="AJ46">
            <v>0</v>
          </cell>
          <cell r="AK46">
            <v>0</v>
          </cell>
          <cell r="AL46">
            <v>12225.5</v>
          </cell>
          <cell r="AM46">
            <v>0</v>
          </cell>
          <cell r="AN46">
            <v>0</v>
          </cell>
          <cell r="AO46">
            <v>0</v>
          </cell>
          <cell r="AP46">
            <v>8000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315266</v>
          </cell>
          <cell r="AV46">
            <v>66168.795698924703</v>
          </cell>
          <cell r="AW46">
            <v>179562.88317757007</v>
          </cell>
          <cell r="AX46">
            <v>57814.029249032254</v>
          </cell>
          <cell r="AY46">
            <v>560997.67887649476</v>
          </cell>
          <cell r="AZ46">
            <v>540772.17887649476</v>
          </cell>
          <cell r="BA46">
            <v>4265</v>
          </cell>
          <cell r="BB46">
            <v>417970</v>
          </cell>
          <cell r="BC46">
            <v>0</v>
          </cell>
          <cell r="BD46">
            <v>0</v>
          </cell>
          <cell r="BE46">
            <v>560997.67887649476</v>
          </cell>
          <cell r="BF46">
            <v>560997.67887649476</v>
          </cell>
          <cell r="BG46">
            <v>0</v>
          </cell>
          <cell r="BH46">
            <v>438195.5</v>
          </cell>
          <cell r="BI46">
            <v>258632.61682242993</v>
          </cell>
          <cell r="BJ46">
            <v>381434.79569892469</v>
          </cell>
          <cell r="BK46">
            <v>3892.1917928461703</v>
          </cell>
          <cell r="BL46">
            <v>3670.9216314836449</v>
          </cell>
          <cell r="BM46">
            <v>6.027646013055761E-2</v>
          </cell>
          <cell r="BN46">
            <v>0</v>
          </cell>
          <cell r="BO46">
            <v>0</v>
          </cell>
          <cell r="BP46">
            <v>560997.67887649476</v>
          </cell>
          <cell r="BQ46">
            <v>5518.0834579234161</v>
          </cell>
          <cell r="BR46" t="str">
            <v>Y</v>
          </cell>
          <cell r="BS46">
            <v>5724.4661109846402</v>
          </cell>
          <cell r="BT46">
            <v>3.4403109667733967E-2</v>
          </cell>
          <cell r="BU46">
            <v>-3559.7785342484476</v>
          </cell>
          <cell r="BV46">
            <v>557437.90034224628</v>
          </cell>
          <cell r="BW46">
            <v>0</v>
          </cell>
          <cell r="BX46">
            <v>557437.90034224628</v>
          </cell>
          <cell r="BY46">
            <v>12225.5</v>
          </cell>
          <cell r="BZ46">
            <v>545212.40034224628</v>
          </cell>
        </row>
        <row r="47">
          <cell r="C47">
            <v>9252162</v>
          </cell>
          <cell r="D47" t="str">
            <v>Holton Le Clay Infant School</v>
          </cell>
          <cell r="E47">
            <v>85</v>
          </cell>
          <cell r="F47">
            <v>85</v>
          </cell>
          <cell r="G47">
            <v>0</v>
          </cell>
          <cell r="H47">
            <v>273445</v>
          </cell>
          <cell r="I47">
            <v>0</v>
          </cell>
          <cell r="J47">
            <v>0</v>
          </cell>
          <cell r="K47">
            <v>8930.0000000000055</v>
          </cell>
          <cell r="L47">
            <v>0</v>
          </cell>
          <cell r="M47">
            <v>11210.000000000005</v>
          </cell>
          <cell r="N47">
            <v>0</v>
          </cell>
          <cell r="O47">
            <v>440.00000000000028</v>
          </cell>
          <cell r="P47">
            <v>0</v>
          </cell>
          <cell r="Q47">
            <v>0</v>
          </cell>
          <cell r="R47">
            <v>459.99999999999835</v>
          </cell>
          <cell r="S47">
            <v>0</v>
          </cell>
          <cell r="T47">
            <v>639.99999999999773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889.35185185185094</v>
          </cell>
          <cell r="AB47">
            <v>0</v>
          </cell>
          <cell r="AC47">
            <v>0</v>
          </cell>
          <cell r="AD47">
            <v>28654.414838035525</v>
          </cell>
          <cell r="AE47">
            <v>0</v>
          </cell>
          <cell r="AF47">
            <v>0</v>
          </cell>
          <cell r="AG47">
            <v>0</v>
          </cell>
          <cell r="AH47">
            <v>121300</v>
          </cell>
          <cell r="AI47">
            <v>0</v>
          </cell>
          <cell r="AJ47">
            <v>0</v>
          </cell>
          <cell r="AK47">
            <v>0</v>
          </cell>
          <cell r="AL47">
            <v>13348.25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273445</v>
          </cell>
          <cell r="AV47">
            <v>51223.766689887387</v>
          </cell>
          <cell r="AW47">
            <v>134648.25</v>
          </cell>
          <cell r="AX47">
            <v>48698.690536363632</v>
          </cell>
          <cell r="AY47">
            <v>459317.01668988739</v>
          </cell>
          <cell r="AZ47">
            <v>445968.76668988739</v>
          </cell>
          <cell r="BA47">
            <v>4265</v>
          </cell>
          <cell r="BB47">
            <v>362525</v>
          </cell>
          <cell r="BC47">
            <v>0</v>
          </cell>
          <cell r="BD47">
            <v>0</v>
          </cell>
          <cell r="BE47">
            <v>459317.01668988739</v>
          </cell>
          <cell r="BF47">
            <v>459317.01668988739</v>
          </cell>
          <cell r="BG47">
            <v>0</v>
          </cell>
          <cell r="BH47">
            <v>375873.25</v>
          </cell>
          <cell r="BI47">
            <v>241225</v>
          </cell>
          <cell r="BJ47">
            <v>324668.76668988739</v>
          </cell>
          <cell r="BK47">
            <v>3819.6325492927926</v>
          </cell>
          <cell r="BL47">
            <v>3585.0159600000002</v>
          </cell>
          <cell r="BM47">
            <v>6.5443666614190599E-2</v>
          </cell>
          <cell r="BN47">
            <v>0</v>
          </cell>
          <cell r="BO47">
            <v>0</v>
          </cell>
          <cell r="BP47">
            <v>459317.01668988739</v>
          </cell>
          <cell r="BQ47">
            <v>5246.6913728222044</v>
          </cell>
          <cell r="BR47" t="str">
            <v>Y</v>
          </cell>
          <cell r="BS47">
            <v>5403.7296081163222</v>
          </cell>
          <cell r="BT47">
            <v>4.5388171711167269E-2</v>
          </cell>
          <cell r="BU47">
            <v>-3087.5630143991639</v>
          </cell>
          <cell r="BV47">
            <v>456229.45367548824</v>
          </cell>
          <cell r="BW47">
            <v>0</v>
          </cell>
          <cell r="BX47">
            <v>456229.45367548824</v>
          </cell>
          <cell r="BY47">
            <v>13348.25</v>
          </cell>
          <cell r="BZ47">
            <v>442881.20367548824</v>
          </cell>
        </row>
        <row r="48">
          <cell r="C48">
            <v>9252166</v>
          </cell>
          <cell r="D48" t="str">
            <v>Ingham Primary School</v>
          </cell>
          <cell r="E48">
            <v>91</v>
          </cell>
          <cell r="F48">
            <v>91</v>
          </cell>
          <cell r="G48">
            <v>0</v>
          </cell>
          <cell r="H48">
            <v>292747</v>
          </cell>
          <cell r="I48">
            <v>0</v>
          </cell>
          <cell r="J48">
            <v>0</v>
          </cell>
          <cell r="K48">
            <v>5640.0000000000055</v>
          </cell>
          <cell r="L48">
            <v>0</v>
          </cell>
          <cell r="M48">
            <v>7670.0000000000073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460.00000000000051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24038.18181818182</v>
          </cell>
          <cell r="AE48">
            <v>0</v>
          </cell>
          <cell r="AF48">
            <v>0</v>
          </cell>
          <cell r="AG48">
            <v>0</v>
          </cell>
          <cell r="AH48">
            <v>121300</v>
          </cell>
          <cell r="AI48">
            <v>43177.570093457936</v>
          </cell>
          <cell r="AJ48">
            <v>0</v>
          </cell>
          <cell r="AK48">
            <v>0</v>
          </cell>
          <cell r="AL48">
            <v>10104.75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292747</v>
          </cell>
          <cell r="AV48">
            <v>37808.181818181831</v>
          </cell>
          <cell r="AW48">
            <v>174582.32009345794</v>
          </cell>
          <cell r="AX48">
            <v>44736.193767272722</v>
          </cell>
          <cell r="AY48">
            <v>505137.50191163976</v>
          </cell>
          <cell r="AZ48">
            <v>495032.75191163976</v>
          </cell>
          <cell r="BA48">
            <v>4265</v>
          </cell>
          <cell r="BB48">
            <v>388115</v>
          </cell>
          <cell r="BC48">
            <v>0</v>
          </cell>
          <cell r="BD48">
            <v>0</v>
          </cell>
          <cell r="BE48">
            <v>505137.50191163976</v>
          </cell>
          <cell r="BF48">
            <v>505137.50191163976</v>
          </cell>
          <cell r="BG48">
            <v>0</v>
          </cell>
          <cell r="BH48">
            <v>398219.75</v>
          </cell>
          <cell r="BI48">
            <v>223637.42990654206</v>
          </cell>
          <cell r="BJ48">
            <v>330555.18181818182</v>
          </cell>
          <cell r="BK48">
            <v>3632.4745254745253</v>
          </cell>
          <cell r="BL48">
            <v>3425.2352023470685</v>
          </cell>
          <cell r="BM48">
            <v>6.0503676648380397E-2</v>
          </cell>
          <cell r="BN48">
            <v>0</v>
          </cell>
          <cell r="BO48">
            <v>0</v>
          </cell>
          <cell r="BP48">
            <v>505137.50191163976</v>
          </cell>
          <cell r="BQ48">
            <v>5439.9203506773601</v>
          </cell>
          <cell r="BR48" t="str">
            <v>Y</v>
          </cell>
          <cell r="BS48">
            <v>5550.9615594685683</v>
          </cell>
          <cell r="BT48">
            <v>2.6221681089963589E-2</v>
          </cell>
          <cell r="BU48">
            <v>-3305.5086389449871</v>
          </cell>
          <cell r="BV48">
            <v>501831.99327269476</v>
          </cell>
          <cell r="BW48">
            <v>0</v>
          </cell>
          <cell r="BX48">
            <v>501831.99327269476</v>
          </cell>
          <cell r="BY48">
            <v>10104.75</v>
          </cell>
          <cell r="BZ48">
            <v>491727.24327269476</v>
          </cell>
        </row>
        <row r="49">
          <cell r="C49">
            <v>9252169</v>
          </cell>
          <cell r="D49" t="str">
            <v>Legsby Primary School</v>
          </cell>
          <cell r="E49">
            <v>47</v>
          </cell>
          <cell r="F49">
            <v>47</v>
          </cell>
          <cell r="G49">
            <v>0</v>
          </cell>
          <cell r="H49">
            <v>151199</v>
          </cell>
          <cell r="I49">
            <v>0</v>
          </cell>
          <cell r="J49">
            <v>0</v>
          </cell>
          <cell r="K49">
            <v>7050.0000000000055</v>
          </cell>
          <cell r="L49">
            <v>0</v>
          </cell>
          <cell r="M49">
            <v>9440.0000000000109</v>
          </cell>
          <cell r="N49">
            <v>0</v>
          </cell>
          <cell r="O49">
            <v>0</v>
          </cell>
          <cell r="P49">
            <v>5940.0000000000036</v>
          </cell>
          <cell r="Q49">
            <v>0</v>
          </cell>
          <cell r="R49">
            <v>920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617.55813953488439</v>
          </cell>
          <cell r="AB49">
            <v>0</v>
          </cell>
          <cell r="AC49">
            <v>0</v>
          </cell>
          <cell r="AD49">
            <v>24025.952380952382</v>
          </cell>
          <cell r="AE49">
            <v>0</v>
          </cell>
          <cell r="AF49">
            <v>2941.4999999999959</v>
          </cell>
          <cell r="AG49">
            <v>0</v>
          </cell>
          <cell r="AH49">
            <v>121300</v>
          </cell>
          <cell r="AI49">
            <v>55000</v>
          </cell>
          <cell r="AJ49">
            <v>0</v>
          </cell>
          <cell r="AK49">
            <v>0</v>
          </cell>
          <cell r="AL49">
            <v>3542.9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151199</v>
          </cell>
          <cell r="AV49">
            <v>50935.010520487274</v>
          </cell>
          <cell r="AW49">
            <v>179842.9</v>
          </cell>
          <cell r="AX49">
            <v>41992.932322857145</v>
          </cell>
          <cell r="AY49">
            <v>381976.91052048723</v>
          </cell>
          <cell r="AZ49">
            <v>378434.01052048721</v>
          </cell>
          <cell r="BA49">
            <v>4265</v>
          </cell>
          <cell r="BB49">
            <v>200455</v>
          </cell>
          <cell r="BC49">
            <v>0</v>
          </cell>
          <cell r="BD49">
            <v>0</v>
          </cell>
          <cell r="BE49">
            <v>381976.91052048723</v>
          </cell>
          <cell r="BF49">
            <v>381976.91052048723</v>
          </cell>
          <cell r="BG49">
            <v>0</v>
          </cell>
          <cell r="BH49">
            <v>203997.9</v>
          </cell>
          <cell r="BI49">
            <v>24154.999999999993</v>
          </cell>
          <cell r="BJ49">
            <v>202134.01052048724</v>
          </cell>
          <cell r="BK49">
            <v>4300.723628095473</v>
          </cell>
          <cell r="BL49">
            <v>3856.3657830188672</v>
          </cell>
          <cell r="BM49">
            <v>0.11522709983406981</v>
          </cell>
          <cell r="BN49">
            <v>0</v>
          </cell>
          <cell r="BO49">
            <v>0</v>
          </cell>
          <cell r="BP49">
            <v>381976.91052048723</v>
          </cell>
          <cell r="BQ49">
            <v>8051.7874578827068</v>
          </cell>
          <cell r="BR49" t="str">
            <v>Y</v>
          </cell>
          <cell r="BS49">
            <v>8127.1683089465369</v>
          </cell>
          <cell r="BT49">
            <v>0.12104624624422078</v>
          </cell>
          <cell r="BU49">
            <v>-1707.2407256089496</v>
          </cell>
          <cell r="BV49">
            <v>380269.66979487828</v>
          </cell>
          <cell r="BW49">
            <v>0</v>
          </cell>
          <cell r="BX49">
            <v>380269.66979487828</v>
          </cell>
          <cell r="BY49">
            <v>3542.9</v>
          </cell>
          <cell r="BZ49">
            <v>376726.76979487826</v>
          </cell>
        </row>
        <row r="50">
          <cell r="C50">
            <v>9252174</v>
          </cell>
          <cell r="D50" t="str">
            <v>Marshchapel Infant School</v>
          </cell>
          <cell r="E50">
            <v>22</v>
          </cell>
          <cell r="F50">
            <v>22</v>
          </cell>
          <cell r="G50">
            <v>0</v>
          </cell>
          <cell r="H50">
            <v>70774</v>
          </cell>
          <cell r="I50">
            <v>0</v>
          </cell>
          <cell r="J50">
            <v>0</v>
          </cell>
          <cell r="K50">
            <v>3289.9999999999982</v>
          </cell>
          <cell r="L50">
            <v>0</v>
          </cell>
          <cell r="M50">
            <v>4129.9999999999982</v>
          </cell>
          <cell r="N50">
            <v>0</v>
          </cell>
          <cell r="O50">
            <v>220.0000000000002</v>
          </cell>
          <cell r="P50">
            <v>809.99999999999784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7416.4367816091954</v>
          </cell>
          <cell r="AE50">
            <v>0</v>
          </cell>
          <cell r="AF50">
            <v>0</v>
          </cell>
          <cell r="AG50">
            <v>0</v>
          </cell>
          <cell r="AH50">
            <v>121300</v>
          </cell>
          <cell r="AI50">
            <v>55000</v>
          </cell>
          <cell r="AJ50">
            <v>0</v>
          </cell>
          <cell r="AK50">
            <v>0</v>
          </cell>
          <cell r="AL50">
            <v>4990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70774</v>
          </cell>
          <cell r="AV50">
            <v>15866.436781609191</v>
          </cell>
          <cell r="AW50">
            <v>181290</v>
          </cell>
          <cell r="AX50">
            <v>21321.700679999994</v>
          </cell>
          <cell r="AY50">
            <v>267930.4367816092</v>
          </cell>
          <cell r="AZ50">
            <v>262940.4367816092</v>
          </cell>
          <cell r="BA50">
            <v>4265</v>
          </cell>
          <cell r="BB50">
            <v>93830</v>
          </cell>
          <cell r="BC50">
            <v>0</v>
          </cell>
          <cell r="BD50">
            <v>0</v>
          </cell>
          <cell r="BE50">
            <v>267930.4367816092</v>
          </cell>
          <cell r="BF50">
            <v>267930.4367816092</v>
          </cell>
          <cell r="BG50">
            <v>0</v>
          </cell>
          <cell r="BH50">
            <v>98820</v>
          </cell>
          <cell r="BI50">
            <v>-82470</v>
          </cell>
          <cell r="BJ50">
            <v>86640.436781609198</v>
          </cell>
          <cell r="BK50">
            <v>3938.2016718913274</v>
          </cell>
          <cell r="BL50">
            <v>3173.816014285715</v>
          </cell>
          <cell r="BM50">
            <v>0.24084120004594581</v>
          </cell>
          <cell r="BN50">
            <v>0</v>
          </cell>
          <cell r="BO50">
            <v>0</v>
          </cell>
          <cell r="BP50">
            <v>267930.4367816092</v>
          </cell>
          <cell r="BQ50">
            <v>11951.838035527691</v>
          </cell>
          <cell r="BR50" t="str">
            <v>Y</v>
          </cell>
          <cell r="BS50">
            <v>12178.656217345873</v>
          </cell>
          <cell r="BT50">
            <v>3.150617072667683E-2</v>
          </cell>
          <cell r="BU50">
            <v>-799.13395666801887</v>
          </cell>
          <cell r="BV50">
            <v>267131.30282494117</v>
          </cell>
          <cell r="BW50">
            <v>0</v>
          </cell>
          <cell r="BX50">
            <v>267131.30282494117</v>
          </cell>
          <cell r="BY50">
            <v>4990</v>
          </cell>
          <cell r="BZ50">
            <v>262141.30282494117</v>
          </cell>
        </row>
        <row r="51">
          <cell r="C51">
            <v>9252176</v>
          </cell>
          <cell r="D51" t="str">
            <v>The Middle Rasen Primary School</v>
          </cell>
          <cell r="E51">
            <v>122</v>
          </cell>
          <cell r="F51">
            <v>122</v>
          </cell>
          <cell r="G51">
            <v>0</v>
          </cell>
          <cell r="H51">
            <v>392474</v>
          </cell>
          <cell r="I51">
            <v>0</v>
          </cell>
          <cell r="J51">
            <v>0</v>
          </cell>
          <cell r="K51">
            <v>8459.99999999998</v>
          </cell>
          <cell r="L51">
            <v>0</v>
          </cell>
          <cell r="M51">
            <v>11210.000000000015</v>
          </cell>
          <cell r="N51">
            <v>0</v>
          </cell>
          <cell r="O51">
            <v>0</v>
          </cell>
          <cell r="P51">
            <v>6480.0000000000055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1969.4285714285732</v>
          </cell>
          <cell r="AB51">
            <v>0</v>
          </cell>
          <cell r="AC51">
            <v>0</v>
          </cell>
          <cell r="AD51">
            <v>42313.465346534656</v>
          </cell>
          <cell r="AE51">
            <v>0</v>
          </cell>
          <cell r="AF51">
            <v>3403.9999999999991</v>
          </cell>
          <cell r="AG51">
            <v>0</v>
          </cell>
          <cell r="AH51">
            <v>121300</v>
          </cell>
          <cell r="AI51">
            <v>0</v>
          </cell>
          <cell r="AJ51">
            <v>0</v>
          </cell>
          <cell r="AK51">
            <v>0</v>
          </cell>
          <cell r="AL51">
            <v>14970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392474</v>
          </cell>
          <cell r="AV51">
            <v>73836.893917963229</v>
          </cell>
          <cell r="AW51">
            <v>136270</v>
          </cell>
          <cell r="AX51">
            <v>67263.860709702974</v>
          </cell>
          <cell r="AY51">
            <v>602580.89391796326</v>
          </cell>
          <cell r="AZ51">
            <v>587610.89391796326</v>
          </cell>
          <cell r="BA51">
            <v>4265</v>
          </cell>
          <cell r="BB51">
            <v>520330</v>
          </cell>
          <cell r="BC51">
            <v>0</v>
          </cell>
          <cell r="BD51">
            <v>0</v>
          </cell>
          <cell r="BE51">
            <v>602580.89391796326</v>
          </cell>
          <cell r="BF51">
            <v>602580.89391796326</v>
          </cell>
          <cell r="BG51">
            <v>0</v>
          </cell>
          <cell r="BH51">
            <v>535300</v>
          </cell>
          <cell r="BI51">
            <v>399030</v>
          </cell>
          <cell r="BJ51">
            <v>466310.89391796326</v>
          </cell>
          <cell r="BK51">
            <v>3822.2204419505183</v>
          </cell>
          <cell r="BL51">
            <v>3636.9928136752137</v>
          </cell>
          <cell r="BM51">
            <v>5.0928785885647768E-2</v>
          </cell>
          <cell r="BN51">
            <v>0</v>
          </cell>
          <cell r="BO51">
            <v>0</v>
          </cell>
          <cell r="BP51">
            <v>602580.89391796326</v>
          </cell>
          <cell r="BQ51">
            <v>4816.4827370324856</v>
          </cell>
          <cell r="BR51" t="str">
            <v>Y</v>
          </cell>
          <cell r="BS51">
            <v>4939.1876550652723</v>
          </cell>
          <cell r="BT51">
            <v>2.8634476954400245E-2</v>
          </cell>
          <cell r="BU51">
            <v>-4431.5610324317413</v>
          </cell>
          <cell r="BV51">
            <v>598149.33288553148</v>
          </cell>
          <cell r="BW51">
            <v>0</v>
          </cell>
          <cell r="BX51">
            <v>598149.33288553148</v>
          </cell>
          <cell r="BY51">
            <v>14970</v>
          </cell>
          <cell r="BZ51">
            <v>583179.33288553148</v>
          </cell>
        </row>
        <row r="52">
          <cell r="C52">
            <v>9252177</v>
          </cell>
          <cell r="D52" t="str">
            <v>Morton Trentside Primary School</v>
          </cell>
          <cell r="E52">
            <v>202</v>
          </cell>
          <cell r="F52">
            <v>202</v>
          </cell>
          <cell r="G52">
            <v>0</v>
          </cell>
          <cell r="H52">
            <v>649834</v>
          </cell>
          <cell r="I52">
            <v>0</v>
          </cell>
          <cell r="J52">
            <v>0</v>
          </cell>
          <cell r="K52">
            <v>26319.999999999978</v>
          </cell>
          <cell r="L52">
            <v>0</v>
          </cell>
          <cell r="M52">
            <v>33629.999999999978</v>
          </cell>
          <cell r="N52">
            <v>0</v>
          </cell>
          <cell r="O52">
            <v>14371.144278606947</v>
          </cell>
          <cell r="P52">
            <v>2442.0895522388073</v>
          </cell>
          <cell r="Q52">
            <v>0</v>
          </cell>
          <cell r="R52">
            <v>20802.985074626831</v>
          </cell>
          <cell r="S52">
            <v>22159.701492537275</v>
          </cell>
          <cell r="T52">
            <v>5788.6567164179132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798.11188811188777</v>
          </cell>
          <cell r="AB52">
            <v>0</v>
          </cell>
          <cell r="AC52">
            <v>0</v>
          </cell>
          <cell r="AD52">
            <v>35537.485029940122</v>
          </cell>
          <cell r="AE52">
            <v>0</v>
          </cell>
          <cell r="AF52">
            <v>3588.9999999999977</v>
          </cell>
          <cell r="AG52">
            <v>0</v>
          </cell>
          <cell r="AH52">
            <v>121300</v>
          </cell>
          <cell r="AI52">
            <v>0</v>
          </cell>
          <cell r="AJ52">
            <v>0</v>
          </cell>
          <cell r="AK52">
            <v>0</v>
          </cell>
          <cell r="AL52">
            <v>23453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649834</v>
          </cell>
          <cell r="AV52">
            <v>165439.17403247976</v>
          </cell>
          <cell r="AW52">
            <v>144753</v>
          </cell>
          <cell r="AX52">
            <v>117581.32502835993</v>
          </cell>
          <cell r="AY52">
            <v>960026.17403247976</v>
          </cell>
          <cell r="AZ52">
            <v>936573.17403247976</v>
          </cell>
          <cell r="BA52">
            <v>4265</v>
          </cell>
          <cell r="BB52">
            <v>861530</v>
          </cell>
          <cell r="BC52">
            <v>0</v>
          </cell>
          <cell r="BD52">
            <v>0</v>
          </cell>
          <cell r="BE52">
            <v>960026.17403247976</v>
          </cell>
          <cell r="BF52">
            <v>960026.17403247987</v>
          </cell>
          <cell r="BG52">
            <v>0</v>
          </cell>
          <cell r="BH52">
            <v>884983</v>
          </cell>
          <cell r="BI52">
            <v>740230</v>
          </cell>
          <cell r="BJ52">
            <v>815273.17403247976</v>
          </cell>
          <cell r="BK52">
            <v>4036.005812041979</v>
          </cell>
          <cell r="BL52">
            <v>3911.7632360975608</v>
          </cell>
          <cell r="BM52">
            <v>3.17612719496706E-2</v>
          </cell>
          <cell r="BN52">
            <v>0</v>
          </cell>
          <cell r="BO52">
            <v>0</v>
          </cell>
          <cell r="BP52">
            <v>960026.17403247976</v>
          </cell>
          <cell r="BQ52">
            <v>4636.5008615469296</v>
          </cell>
          <cell r="BR52" t="str">
            <v>Y</v>
          </cell>
          <cell r="BS52">
            <v>4752.6048219429695</v>
          </cell>
          <cell r="BT52">
            <v>2.9175622584491689E-2</v>
          </cell>
          <cell r="BU52">
            <v>-7337.5026930427193</v>
          </cell>
          <cell r="BV52">
            <v>952688.67133943702</v>
          </cell>
          <cell r="BW52">
            <v>0</v>
          </cell>
          <cell r="BX52">
            <v>952688.67133943702</v>
          </cell>
          <cell r="BY52">
            <v>23453</v>
          </cell>
          <cell r="BZ52">
            <v>929235.67133943702</v>
          </cell>
        </row>
        <row r="53">
          <cell r="C53">
            <v>9252178</v>
          </cell>
          <cell r="D53" t="str">
            <v>Nettleton Community Primary School</v>
          </cell>
          <cell r="E53">
            <v>78</v>
          </cell>
          <cell r="F53">
            <v>78</v>
          </cell>
          <cell r="G53">
            <v>0</v>
          </cell>
          <cell r="H53">
            <v>250926</v>
          </cell>
          <cell r="I53">
            <v>0</v>
          </cell>
          <cell r="J53">
            <v>0</v>
          </cell>
          <cell r="K53">
            <v>9869.9999999999909</v>
          </cell>
          <cell r="L53">
            <v>0</v>
          </cell>
          <cell r="M53">
            <v>12979.999999999998</v>
          </cell>
          <cell r="N53">
            <v>0</v>
          </cell>
          <cell r="O53">
            <v>219.99999999999963</v>
          </cell>
          <cell r="P53">
            <v>539.99999999999909</v>
          </cell>
          <cell r="Q53">
            <v>419.99999999999932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17815.531914893618</v>
          </cell>
          <cell r="AE53">
            <v>0</v>
          </cell>
          <cell r="AF53">
            <v>3071.0000000000318</v>
          </cell>
          <cell r="AG53">
            <v>0</v>
          </cell>
          <cell r="AH53">
            <v>121300</v>
          </cell>
          <cell r="AI53">
            <v>30052.469959946597</v>
          </cell>
          <cell r="AJ53">
            <v>0</v>
          </cell>
          <cell r="AK53">
            <v>0</v>
          </cell>
          <cell r="AL53">
            <v>4291.3999999999996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250926</v>
          </cell>
          <cell r="AV53">
            <v>44916.53191489364</v>
          </cell>
          <cell r="AW53">
            <v>155643.86995994658</v>
          </cell>
          <cell r="AX53">
            <v>40112.143660425529</v>
          </cell>
          <cell r="AY53">
            <v>451486.40187484026</v>
          </cell>
          <cell r="AZ53">
            <v>447195.00187484024</v>
          </cell>
          <cell r="BA53">
            <v>4265</v>
          </cell>
          <cell r="BB53">
            <v>332670</v>
          </cell>
          <cell r="BC53">
            <v>0</v>
          </cell>
          <cell r="BD53">
            <v>0</v>
          </cell>
          <cell r="BE53">
            <v>451486.40187484026</v>
          </cell>
          <cell r="BF53">
            <v>451486.40187484026</v>
          </cell>
          <cell r="BG53">
            <v>0</v>
          </cell>
          <cell r="BH53">
            <v>336961.4</v>
          </cell>
          <cell r="BI53">
            <v>181317.53004005345</v>
          </cell>
          <cell r="BJ53">
            <v>295842.53191489365</v>
          </cell>
          <cell r="BK53">
            <v>3792.8529732678676</v>
          </cell>
          <cell r="BL53">
            <v>3198.6442098673783</v>
          </cell>
          <cell r="BM53">
            <v>0.18576894597011973</v>
          </cell>
          <cell r="BN53">
            <v>0</v>
          </cell>
          <cell r="BO53">
            <v>0</v>
          </cell>
          <cell r="BP53">
            <v>451486.40187484026</v>
          </cell>
          <cell r="BQ53">
            <v>5733.2692548056439</v>
          </cell>
          <cell r="BR53" t="str">
            <v>Y</v>
          </cell>
          <cell r="BS53">
            <v>5788.2872035235932</v>
          </cell>
          <cell r="BT53">
            <v>9.7535372860406255E-2</v>
          </cell>
          <cell r="BU53">
            <v>-2833.2931190957033</v>
          </cell>
          <cell r="BV53">
            <v>448653.10875574453</v>
          </cell>
          <cell r="BW53">
            <v>0</v>
          </cell>
          <cell r="BX53">
            <v>448653.10875574453</v>
          </cell>
          <cell r="BY53">
            <v>4291.3999999999996</v>
          </cell>
          <cell r="BZ53">
            <v>444361.7087557445</v>
          </cell>
        </row>
        <row r="54">
          <cell r="C54">
            <v>9252179</v>
          </cell>
          <cell r="D54" t="str">
            <v>The New Leake Primary School</v>
          </cell>
          <cell r="E54">
            <v>47</v>
          </cell>
          <cell r="F54">
            <v>47</v>
          </cell>
          <cell r="G54">
            <v>0</v>
          </cell>
          <cell r="H54">
            <v>151199</v>
          </cell>
          <cell r="I54">
            <v>0</v>
          </cell>
          <cell r="J54">
            <v>0</v>
          </cell>
          <cell r="K54">
            <v>6109.9999999999991</v>
          </cell>
          <cell r="L54">
            <v>0</v>
          </cell>
          <cell r="M54">
            <v>9440.0000000000109</v>
          </cell>
          <cell r="N54">
            <v>0</v>
          </cell>
          <cell r="O54">
            <v>7480</v>
          </cell>
          <cell r="P54">
            <v>1349.9999999999968</v>
          </cell>
          <cell r="Q54">
            <v>0</v>
          </cell>
          <cell r="R54">
            <v>1379.9999999999991</v>
          </cell>
          <cell r="S54">
            <v>0</v>
          </cell>
          <cell r="T54">
            <v>1280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21496.904761904763</v>
          </cell>
          <cell r="AE54">
            <v>0</v>
          </cell>
          <cell r="AF54">
            <v>0</v>
          </cell>
          <cell r="AG54">
            <v>0</v>
          </cell>
          <cell r="AH54">
            <v>121300</v>
          </cell>
          <cell r="AI54">
            <v>55000</v>
          </cell>
          <cell r="AJ54">
            <v>0</v>
          </cell>
          <cell r="AK54">
            <v>0</v>
          </cell>
          <cell r="AL54">
            <v>4990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151199</v>
          </cell>
          <cell r="AV54">
            <v>48536.904761904771</v>
          </cell>
          <cell r="AW54">
            <v>181290</v>
          </cell>
          <cell r="AX54">
            <v>42901.058465714283</v>
          </cell>
          <cell r="AY54">
            <v>381025.90476190473</v>
          </cell>
          <cell r="AZ54">
            <v>376035.90476190473</v>
          </cell>
          <cell r="BA54">
            <v>4265</v>
          </cell>
          <cell r="BB54">
            <v>200455</v>
          </cell>
          <cell r="BC54">
            <v>0</v>
          </cell>
          <cell r="BD54">
            <v>0</v>
          </cell>
          <cell r="BE54">
            <v>381025.90476190473</v>
          </cell>
          <cell r="BF54">
            <v>381025.90476190473</v>
          </cell>
          <cell r="BG54">
            <v>0</v>
          </cell>
          <cell r="BH54">
            <v>205445</v>
          </cell>
          <cell r="BI54">
            <v>24155</v>
          </cell>
          <cell r="BJ54">
            <v>199735.90476190473</v>
          </cell>
          <cell r="BK54">
            <v>4249.7001013171221</v>
          </cell>
          <cell r="BL54">
            <v>3865.2288450980386</v>
          </cell>
          <cell r="BM54">
            <v>9.9469209101726963E-2</v>
          </cell>
          <cell r="BN54">
            <v>0</v>
          </cell>
          <cell r="BO54">
            <v>0</v>
          </cell>
          <cell r="BP54">
            <v>381025.90476190473</v>
          </cell>
          <cell r="BQ54">
            <v>8000.7639311043558</v>
          </cell>
          <cell r="BR54" t="str">
            <v>Y</v>
          </cell>
          <cell r="BS54">
            <v>8106.9341438703132</v>
          </cell>
          <cell r="BT54">
            <v>9.2588336913220104E-2</v>
          </cell>
          <cell r="BU54">
            <v>-1707.2407256089496</v>
          </cell>
          <cell r="BV54">
            <v>379318.66403629578</v>
          </cell>
          <cell r="BW54">
            <v>0</v>
          </cell>
          <cell r="BX54">
            <v>379318.66403629578</v>
          </cell>
          <cell r="BY54">
            <v>4990</v>
          </cell>
          <cell r="BZ54">
            <v>374328.66403629578</v>
          </cell>
        </row>
        <row r="55">
          <cell r="C55">
            <v>9252181</v>
          </cell>
          <cell r="D55" t="str">
            <v>Normanby Primary School</v>
          </cell>
          <cell r="E55">
            <v>62</v>
          </cell>
          <cell r="F55">
            <v>62</v>
          </cell>
          <cell r="G55">
            <v>0</v>
          </cell>
          <cell r="H55">
            <v>199454</v>
          </cell>
          <cell r="I55">
            <v>0</v>
          </cell>
          <cell r="J55">
            <v>0</v>
          </cell>
          <cell r="K55">
            <v>4230.00000000001</v>
          </cell>
          <cell r="L55">
            <v>0</v>
          </cell>
          <cell r="M55">
            <v>5310.0000000000127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3679.9999999999959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15922.727272727272</v>
          </cell>
          <cell r="AE55">
            <v>0</v>
          </cell>
          <cell r="AF55">
            <v>0</v>
          </cell>
          <cell r="AG55">
            <v>0</v>
          </cell>
          <cell r="AH55">
            <v>121300</v>
          </cell>
          <cell r="AI55">
            <v>55000</v>
          </cell>
          <cell r="AJ55">
            <v>0</v>
          </cell>
          <cell r="AK55">
            <v>0</v>
          </cell>
          <cell r="AL55">
            <v>7235.5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199454</v>
          </cell>
          <cell r="AV55">
            <v>29142.72727272729</v>
          </cell>
          <cell r="AW55">
            <v>183535.5</v>
          </cell>
          <cell r="AX55">
            <v>35728.199189090905</v>
          </cell>
          <cell r="AY55">
            <v>412132.22727272729</v>
          </cell>
          <cell r="AZ55">
            <v>404896.72727272729</v>
          </cell>
          <cell r="BA55">
            <v>4265</v>
          </cell>
          <cell r="BB55">
            <v>264430</v>
          </cell>
          <cell r="BC55">
            <v>0</v>
          </cell>
          <cell r="BD55">
            <v>0</v>
          </cell>
          <cell r="BE55">
            <v>412132.22727272729</v>
          </cell>
          <cell r="BF55">
            <v>412132.22727272729</v>
          </cell>
          <cell r="BG55">
            <v>0</v>
          </cell>
          <cell r="BH55">
            <v>271665.5</v>
          </cell>
          <cell r="BI55">
            <v>88130</v>
          </cell>
          <cell r="BJ55">
            <v>228596.72727272729</v>
          </cell>
          <cell r="BK55">
            <v>3687.0439882697951</v>
          </cell>
          <cell r="BL55">
            <v>3390.1021500000002</v>
          </cell>
          <cell r="BM55">
            <v>8.759082326466032E-2</v>
          </cell>
          <cell r="BN55">
            <v>0</v>
          </cell>
          <cell r="BO55">
            <v>0</v>
          </cell>
          <cell r="BP55">
            <v>412132.22727272729</v>
          </cell>
          <cell r="BQ55">
            <v>6530.5923753665693</v>
          </cell>
          <cell r="BR55" t="str">
            <v>Y</v>
          </cell>
          <cell r="BS55">
            <v>6647.2939882697947</v>
          </cell>
          <cell r="BT55">
            <v>4.6759901066241616E-2</v>
          </cell>
          <cell r="BU55">
            <v>-2252.104786973508</v>
          </cell>
          <cell r="BV55">
            <v>409880.12248575379</v>
          </cell>
          <cell r="BW55">
            <v>0</v>
          </cell>
          <cell r="BX55">
            <v>409880.12248575379</v>
          </cell>
          <cell r="BY55">
            <v>7235.5</v>
          </cell>
          <cell r="BZ55">
            <v>402644.62248575379</v>
          </cell>
        </row>
        <row r="56">
          <cell r="C56">
            <v>9252182</v>
          </cell>
          <cell r="D56" t="str">
            <v>Kelsey Primary School</v>
          </cell>
          <cell r="E56">
            <v>100</v>
          </cell>
          <cell r="F56">
            <v>100</v>
          </cell>
          <cell r="G56">
            <v>0</v>
          </cell>
          <cell r="H56">
            <v>321700</v>
          </cell>
          <cell r="I56">
            <v>0</v>
          </cell>
          <cell r="J56">
            <v>0</v>
          </cell>
          <cell r="K56">
            <v>12220</v>
          </cell>
          <cell r="L56">
            <v>0</v>
          </cell>
          <cell r="M56">
            <v>16520.000000000004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24965.116279069767</v>
          </cell>
          <cell r="AE56">
            <v>0</v>
          </cell>
          <cell r="AF56">
            <v>3700.0000000000009</v>
          </cell>
          <cell r="AG56">
            <v>0</v>
          </cell>
          <cell r="AH56">
            <v>121300</v>
          </cell>
          <cell r="AI56">
            <v>36568.758344459275</v>
          </cell>
          <cell r="AJ56">
            <v>0</v>
          </cell>
          <cell r="AK56">
            <v>0</v>
          </cell>
          <cell r="AL56">
            <v>12100.75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321700</v>
          </cell>
          <cell r="AV56">
            <v>57405.116279069771</v>
          </cell>
          <cell r="AW56">
            <v>169969.50834445929</v>
          </cell>
          <cell r="AX56">
            <v>48870.317441860461</v>
          </cell>
          <cell r="AY56">
            <v>549074.62462352915</v>
          </cell>
          <cell r="AZ56">
            <v>536973.87462352915</v>
          </cell>
          <cell r="BA56">
            <v>4265</v>
          </cell>
          <cell r="BB56">
            <v>426500</v>
          </cell>
          <cell r="BC56">
            <v>0</v>
          </cell>
          <cell r="BD56">
            <v>0</v>
          </cell>
          <cell r="BE56">
            <v>549074.62462352915</v>
          </cell>
          <cell r="BF56">
            <v>549074.62462352903</v>
          </cell>
          <cell r="BG56">
            <v>0</v>
          </cell>
          <cell r="BH56">
            <v>438600.75</v>
          </cell>
          <cell r="BI56">
            <v>268631.24165554071</v>
          </cell>
          <cell r="BJ56">
            <v>379105.11627906986</v>
          </cell>
          <cell r="BK56">
            <v>3791.0511627906985</v>
          </cell>
          <cell r="BL56">
            <v>3511.8839476494295</v>
          </cell>
          <cell r="BM56">
            <v>7.9492152731334115E-2</v>
          </cell>
          <cell r="BN56">
            <v>0</v>
          </cell>
          <cell r="BO56">
            <v>0</v>
          </cell>
          <cell r="BP56">
            <v>549074.62462352915</v>
          </cell>
          <cell r="BQ56">
            <v>5369.7387462352917</v>
          </cell>
          <cell r="BR56" t="str">
            <v>Y</v>
          </cell>
          <cell r="BS56">
            <v>5490.7462462352914</v>
          </cell>
          <cell r="BT56">
            <v>6.6950311233973547E-2</v>
          </cell>
          <cell r="BU56">
            <v>-3632.4270757637223</v>
          </cell>
          <cell r="BV56">
            <v>545442.19754776545</v>
          </cell>
          <cell r="BW56">
            <v>0</v>
          </cell>
          <cell r="BX56">
            <v>545442.19754776545</v>
          </cell>
          <cell r="BY56">
            <v>12100.75</v>
          </cell>
          <cell r="BZ56">
            <v>533341.44754776545</v>
          </cell>
        </row>
        <row r="57">
          <cell r="C57">
            <v>9252185</v>
          </cell>
          <cell r="D57" t="str">
            <v>Osgodby Primary School</v>
          </cell>
          <cell r="E57">
            <v>86</v>
          </cell>
          <cell r="F57">
            <v>86</v>
          </cell>
          <cell r="G57">
            <v>0</v>
          </cell>
          <cell r="H57">
            <v>276662</v>
          </cell>
          <cell r="I57">
            <v>0</v>
          </cell>
          <cell r="J57">
            <v>0</v>
          </cell>
          <cell r="K57">
            <v>5169.9999999999982</v>
          </cell>
          <cell r="L57">
            <v>0</v>
          </cell>
          <cell r="M57">
            <v>6489.9999999999982</v>
          </cell>
          <cell r="N57">
            <v>0</v>
          </cell>
          <cell r="O57">
            <v>440.00000000000051</v>
          </cell>
          <cell r="P57">
            <v>2430.0000000000077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1969.864864864863</v>
          </cell>
          <cell r="AB57">
            <v>0</v>
          </cell>
          <cell r="AC57">
            <v>0</v>
          </cell>
          <cell r="AD57">
            <v>29801.866666666665</v>
          </cell>
          <cell r="AE57">
            <v>0</v>
          </cell>
          <cell r="AF57">
            <v>0</v>
          </cell>
          <cell r="AG57">
            <v>0</v>
          </cell>
          <cell r="AH57">
            <v>121300</v>
          </cell>
          <cell r="AI57">
            <v>46849.132176234976</v>
          </cell>
          <cell r="AJ57">
            <v>0</v>
          </cell>
          <cell r="AK57">
            <v>0</v>
          </cell>
          <cell r="AL57">
            <v>5613.75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276662</v>
          </cell>
          <cell r="AV57">
            <v>46301.731531531535</v>
          </cell>
          <cell r="AW57">
            <v>173762.88217623497</v>
          </cell>
          <cell r="AX57">
            <v>49215.429279999997</v>
          </cell>
          <cell r="AY57">
            <v>496726.61370776652</v>
          </cell>
          <cell r="AZ57">
            <v>491112.86370776652</v>
          </cell>
          <cell r="BA57">
            <v>4265</v>
          </cell>
          <cell r="BB57">
            <v>366790</v>
          </cell>
          <cell r="BC57">
            <v>0</v>
          </cell>
          <cell r="BD57">
            <v>0</v>
          </cell>
          <cell r="BE57">
            <v>496726.61370776652</v>
          </cell>
          <cell r="BF57">
            <v>496726.61370776646</v>
          </cell>
          <cell r="BG57">
            <v>0</v>
          </cell>
          <cell r="BH57">
            <v>372403.75</v>
          </cell>
          <cell r="BI57">
            <v>198640.86782376503</v>
          </cell>
          <cell r="BJ57">
            <v>322963.73153153155</v>
          </cell>
          <cell r="BK57">
            <v>3755.3922271108318</v>
          </cell>
          <cell r="BL57">
            <v>3427.7790497295364</v>
          </cell>
          <cell r="BM57">
            <v>9.5575932003886074E-2</v>
          </cell>
          <cell r="BN57">
            <v>0</v>
          </cell>
          <cell r="BO57">
            <v>0</v>
          </cell>
          <cell r="BP57">
            <v>496726.61370776652</v>
          </cell>
          <cell r="BQ57">
            <v>5710.6146942763553</v>
          </cell>
          <cell r="BR57" t="str">
            <v>Y</v>
          </cell>
          <cell r="BS57">
            <v>5775.8908570670528</v>
          </cell>
          <cell r="BT57">
            <v>0.10667292527844108</v>
          </cell>
          <cell r="BU57">
            <v>-3123.8872851568012</v>
          </cell>
          <cell r="BV57">
            <v>493602.7264226097</v>
          </cell>
          <cell r="BW57">
            <v>0</v>
          </cell>
          <cell r="BX57">
            <v>493602.7264226097</v>
          </cell>
          <cell r="BY57">
            <v>5613.75</v>
          </cell>
          <cell r="BZ57">
            <v>487988.9764226097</v>
          </cell>
        </row>
        <row r="58">
          <cell r="C58">
            <v>9252187</v>
          </cell>
          <cell r="D58" t="str">
            <v>Pollyplatt Primary School</v>
          </cell>
          <cell r="E58">
            <v>102</v>
          </cell>
          <cell r="F58">
            <v>102</v>
          </cell>
          <cell r="G58">
            <v>0</v>
          </cell>
          <cell r="H58">
            <v>328134</v>
          </cell>
          <cell r="I58">
            <v>0</v>
          </cell>
          <cell r="J58">
            <v>0</v>
          </cell>
          <cell r="K58">
            <v>3760</v>
          </cell>
          <cell r="L58">
            <v>0</v>
          </cell>
          <cell r="M58">
            <v>5310.0000000000027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460</v>
          </cell>
          <cell r="S58">
            <v>980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654.88636363636579</v>
          </cell>
          <cell r="AB58">
            <v>0</v>
          </cell>
          <cell r="AC58">
            <v>0</v>
          </cell>
          <cell r="AD58">
            <v>42375.000000000007</v>
          </cell>
          <cell r="AE58">
            <v>0</v>
          </cell>
          <cell r="AF58">
            <v>814.00000000000477</v>
          </cell>
          <cell r="AG58">
            <v>0</v>
          </cell>
          <cell r="AH58">
            <v>121300</v>
          </cell>
          <cell r="AI58">
            <v>35100.13351134846</v>
          </cell>
          <cell r="AJ58">
            <v>0</v>
          </cell>
          <cell r="AK58">
            <v>0</v>
          </cell>
          <cell r="AL58">
            <v>16841.25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328134</v>
          </cell>
          <cell r="AV58">
            <v>54353.886363636382</v>
          </cell>
          <cell r="AW58">
            <v>173241.38351134845</v>
          </cell>
          <cell r="AX58">
            <v>59404.539380000002</v>
          </cell>
          <cell r="AY58">
            <v>555729.26987498486</v>
          </cell>
          <cell r="AZ58">
            <v>538888.01987498486</v>
          </cell>
          <cell r="BA58">
            <v>4265</v>
          </cell>
          <cell r="BB58">
            <v>435030</v>
          </cell>
          <cell r="BC58">
            <v>0</v>
          </cell>
          <cell r="BD58">
            <v>0</v>
          </cell>
          <cell r="BE58">
            <v>555729.26987498486</v>
          </cell>
          <cell r="BF58">
            <v>555729.26987498486</v>
          </cell>
          <cell r="BG58">
            <v>0</v>
          </cell>
          <cell r="BH58">
            <v>451871.25</v>
          </cell>
          <cell r="BI58">
            <v>278629.86648865155</v>
          </cell>
          <cell r="BJ58">
            <v>382487.88636363641</v>
          </cell>
          <cell r="BK58">
            <v>3749.8812388591805</v>
          </cell>
          <cell r="BL58">
            <v>3316.5377304847234</v>
          </cell>
          <cell r="BM58">
            <v>0.13066141367585843</v>
          </cell>
          <cell r="BN58">
            <v>0</v>
          </cell>
          <cell r="BO58">
            <v>0</v>
          </cell>
          <cell r="BP58">
            <v>555729.26987498486</v>
          </cell>
          <cell r="BQ58">
            <v>5283.215881127303</v>
          </cell>
          <cell r="BR58" t="str">
            <v>Y</v>
          </cell>
          <cell r="BS58">
            <v>5448.3261752449498</v>
          </cell>
          <cell r="BT58">
            <v>0.14743039172616812</v>
          </cell>
          <cell r="BU58">
            <v>-3705.0756172789966</v>
          </cell>
          <cell r="BV58">
            <v>552024.19425770582</v>
          </cell>
          <cell r="BW58">
            <v>0</v>
          </cell>
          <cell r="BX58">
            <v>552024.19425770582</v>
          </cell>
          <cell r="BY58">
            <v>16841.25</v>
          </cell>
          <cell r="BZ58">
            <v>535182.94425770582</v>
          </cell>
        </row>
        <row r="59">
          <cell r="C59">
            <v>9252188</v>
          </cell>
          <cell r="D59" t="str">
            <v>Scotter Primary School</v>
          </cell>
          <cell r="E59">
            <v>286</v>
          </cell>
          <cell r="F59">
            <v>286</v>
          </cell>
          <cell r="G59">
            <v>0</v>
          </cell>
          <cell r="H59">
            <v>920062</v>
          </cell>
          <cell r="I59">
            <v>0</v>
          </cell>
          <cell r="J59">
            <v>0</v>
          </cell>
          <cell r="K59">
            <v>21149.999999999956</v>
          </cell>
          <cell r="L59">
            <v>0</v>
          </cell>
          <cell r="M59">
            <v>26549.999999999945</v>
          </cell>
          <cell r="N59">
            <v>0</v>
          </cell>
          <cell r="O59">
            <v>220.0000000000002</v>
          </cell>
          <cell r="P59">
            <v>0</v>
          </cell>
          <cell r="Q59">
            <v>1260.0000000000014</v>
          </cell>
          <cell r="R59">
            <v>1380.0000000000014</v>
          </cell>
          <cell r="S59">
            <v>490.00000000000045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3271.0526315789493</v>
          </cell>
          <cell r="AB59">
            <v>0</v>
          </cell>
          <cell r="AC59">
            <v>0</v>
          </cell>
          <cell r="AD59">
            <v>92337.142857142855</v>
          </cell>
          <cell r="AE59">
            <v>0</v>
          </cell>
          <cell r="AF59">
            <v>0</v>
          </cell>
          <cell r="AG59">
            <v>0</v>
          </cell>
          <cell r="AH59">
            <v>121300</v>
          </cell>
          <cell r="AI59">
            <v>0</v>
          </cell>
          <cell r="AJ59">
            <v>0</v>
          </cell>
          <cell r="AK59">
            <v>0</v>
          </cell>
          <cell r="AL59">
            <v>21581.75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920062</v>
          </cell>
          <cell r="AV59">
            <v>146658.19548872171</v>
          </cell>
          <cell r="AW59">
            <v>142881.75</v>
          </cell>
          <cell r="AX59">
            <v>131337.77441142857</v>
          </cell>
          <cell r="AY59">
            <v>1209601.9454887216</v>
          </cell>
          <cell r="AZ59">
            <v>1188020.1954887216</v>
          </cell>
          <cell r="BA59">
            <v>4265</v>
          </cell>
          <cell r="BB59">
            <v>1219790</v>
          </cell>
          <cell r="BC59">
            <v>31769.804511278402</v>
          </cell>
          <cell r="BD59">
            <v>0</v>
          </cell>
          <cell r="BE59">
            <v>1241371.75</v>
          </cell>
          <cell r="BF59">
            <v>1241371.7500000002</v>
          </cell>
          <cell r="BG59">
            <v>0</v>
          </cell>
          <cell r="BH59">
            <v>1241371.75</v>
          </cell>
          <cell r="BI59">
            <v>1098490</v>
          </cell>
          <cell r="BJ59">
            <v>1098490</v>
          </cell>
          <cell r="BK59">
            <v>3840.8741258741261</v>
          </cell>
          <cell r="BL59">
            <v>3745.2329749103942</v>
          </cell>
          <cell r="BM59">
            <v>2.5536769435823985E-2</v>
          </cell>
          <cell r="BN59">
            <v>0</v>
          </cell>
          <cell r="BO59">
            <v>0</v>
          </cell>
          <cell r="BP59">
            <v>1241371.75</v>
          </cell>
          <cell r="BQ59">
            <v>4265</v>
          </cell>
          <cell r="BR59" t="str">
            <v>Y</v>
          </cell>
          <cell r="BS59">
            <v>4340.4606643356647</v>
          </cell>
          <cell r="BT59">
            <v>1.9520745233495784E-2</v>
          </cell>
          <cell r="BU59">
            <v>-10388.741436684246</v>
          </cell>
          <cell r="BV59">
            <v>1230983.0085633157</v>
          </cell>
          <cell r="BW59">
            <v>0</v>
          </cell>
          <cell r="BX59">
            <v>1230983.0085633157</v>
          </cell>
          <cell r="BY59">
            <v>21581.75</v>
          </cell>
          <cell r="BZ59">
            <v>1209401.2585633157</v>
          </cell>
        </row>
        <row r="60">
          <cell r="C60">
            <v>9252195</v>
          </cell>
          <cell r="D60" t="str">
            <v>Sturton by Stow Primary School</v>
          </cell>
          <cell r="E60">
            <v>171</v>
          </cell>
          <cell r="F60">
            <v>171</v>
          </cell>
          <cell r="G60">
            <v>0</v>
          </cell>
          <cell r="H60">
            <v>550107</v>
          </cell>
          <cell r="I60">
            <v>0</v>
          </cell>
          <cell r="J60">
            <v>0</v>
          </cell>
          <cell r="K60">
            <v>13630.000000000016</v>
          </cell>
          <cell r="L60">
            <v>0</v>
          </cell>
          <cell r="M60">
            <v>18880.000000000036</v>
          </cell>
          <cell r="N60">
            <v>0</v>
          </cell>
          <cell r="O60">
            <v>0</v>
          </cell>
          <cell r="P60">
            <v>809.99999999999966</v>
          </cell>
          <cell r="Q60">
            <v>0</v>
          </cell>
          <cell r="R60">
            <v>0</v>
          </cell>
          <cell r="S60">
            <v>490.00000000000011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2055.638297872345</v>
          </cell>
          <cell r="AB60">
            <v>0</v>
          </cell>
          <cell r="AC60">
            <v>0</v>
          </cell>
          <cell r="AD60">
            <v>62595.633802816905</v>
          </cell>
          <cell r="AE60">
            <v>0</v>
          </cell>
          <cell r="AF60">
            <v>6234.5000000000036</v>
          </cell>
          <cell r="AG60">
            <v>0</v>
          </cell>
          <cell r="AH60">
            <v>121300</v>
          </cell>
          <cell r="AI60">
            <v>0</v>
          </cell>
          <cell r="AJ60">
            <v>0</v>
          </cell>
          <cell r="AK60">
            <v>0</v>
          </cell>
          <cell r="AL60">
            <v>16217.5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550107</v>
          </cell>
          <cell r="AV60">
            <v>104695.7721006893</v>
          </cell>
          <cell r="AW60">
            <v>137517.5</v>
          </cell>
          <cell r="AX60">
            <v>88240.041380845083</v>
          </cell>
          <cell r="AY60">
            <v>792320.27210068936</v>
          </cell>
          <cell r="AZ60">
            <v>776102.77210068936</v>
          </cell>
          <cell r="BA60">
            <v>4265</v>
          </cell>
          <cell r="BB60">
            <v>729315</v>
          </cell>
          <cell r="BC60">
            <v>0</v>
          </cell>
          <cell r="BD60">
            <v>0</v>
          </cell>
          <cell r="BE60">
            <v>792320.27210068936</v>
          </cell>
          <cell r="BF60">
            <v>792320.27210068924</v>
          </cell>
          <cell r="BG60">
            <v>0</v>
          </cell>
          <cell r="BH60">
            <v>745532.5</v>
          </cell>
          <cell r="BI60">
            <v>608015</v>
          </cell>
          <cell r="BJ60">
            <v>654802.77210068936</v>
          </cell>
          <cell r="BK60">
            <v>3829.2559771970136</v>
          </cell>
          <cell r="BL60">
            <v>3567.3112875776401</v>
          </cell>
          <cell r="BM60">
            <v>7.3429165133846619E-2</v>
          </cell>
          <cell r="BN60">
            <v>0</v>
          </cell>
          <cell r="BO60">
            <v>0</v>
          </cell>
          <cell r="BP60">
            <v>792320.27210068936</v>
          </cell>
          <cell r="BQ60">
            <v>4538.6127023432127</v>
          </cell>
          <cell r="BR60" t="str">
            <v>Y</v>
          </cell>
          <cell r="BS60">
            <v>4633.4518836297621</v>
          </cell>
          <cell r="BT60">
            <v>4.7946778927764777E-2</v>
          </cell>
          <cell r="BU60">
            <v>-6211.4502995559651</v>
          </cell>
          <cell r="BV60">
            <v>786108.82180113334</v>
          </cell>
          <cell r="BW60">
            <v>0</v>
          </cell>
          <cell r="BX60">
            <v>786108.82180113334</v>
          </cell>
          <cell r="BY60">
            <v>16217.5</v>
          </cell>
          <cell r="BZ60">
            <v>769891.32180113334</v>
          </cell>
        </row>
        <row r="61">
          <cell r="C61">
            <v>9252196</v>
          </cell>
          <cell r="D61" t="str">
            <v>Sutton-on-Sea Community Primary School</v>
          </cell>
          <cell r="E61">
            <v>164</v>
          </cell>
          <cell r="F61">
            <v>164</v>
          </cell>
          <cell r="G61">
            <v>0</v>
          </cell>
          <cell r="H61">
            <v>527588</v>
          </cell>
          <cell r="I61">
            <v>0</v>
          </cell>
          <cell r="J61">
            <v>0</v>
          </cell>
          <cell r="K61">
            <v>48410.000000000007</v>
          </cell>
          <cell r="L61">
            <v>0</v>
          </cell>
          <cell r="M61">
            <v>62539.999999999993</v>
          </cell>
          <cell r="N61">
            <v>0</v>
          </cell>
          <cell r="O61">
            <v>0</v>
          </cell>
          <cell r="P61">
            <v>0</v>
          </cell>
          <cell r="Q61">
            <v>420.00000000000028</v>
          </cell>
          <cell r="R61">
            <v>25759.999999999975</v>
          </cell>
          <cell r="S61">
            <v>42630.000000000022</v>
          </cell>
          <cell r="T61">
            <v>10240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59915.488721804511</v>
          </cell>
          <cell r="AE61">
            <v>0</v>
          </cell>
          <cell r="AF61">
            <v>2922.9999999999964</v>
          </cell>
          <cell r="AG61">
            <v>0</v>
          </cell>
          <cell r="AH61">
            <v>121300</v>
          </cell>
          <cell r="AI61">
            <v>0</v>
          </cell>
          <cell r="AJ61">
            <v>0</v>
          </cell>
          <cell r="AK61">
            <v>0</v>
          </cell>
          <cell r="AL61">
            <v>22330.25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527588</v>
          </cell>
          <cell r="AV61">
            <v>252838.48872180452</v>
          </cell>
          <cell r="AW61">
            <v>143630.25</v>
          </cell>
          <cell r="AX61">
            <v>144473.47306225565</v>
          </cell>
          <cell r="AY61">
            <v>924056.73872180446</v>
          </cell>
          <cell r="AZ61">
            <v>901726.48872180446</v>
          </cell>
          <cell r="BA61">
            <v>4265</v>
          </cell>
          <cell r="BB61">
            <v>699460</v>
          </cell>
          <cell r="BC61">
            <v>0</v>
          </cell>
          <cell r="BD61">
            <v>0</v>
          </cell>
          <cell r="BE61">
            <v>924056.73872180446</v>
          </cell>
          <cell r="BF61">
            <v>924056.73872180446</v>
          </cell>
          <cell r="BG61">
            <v>0</v>
          </cell>
          <cell r="BH61">
            <v>721790.25</v>
          </cell>
          <cell r="BI61">
            <v>578160</v>
          </cell>
          <cell r="BJ61">
            <v>780426.48872180446</v>
          </cell>
          <cell r="BK61">
            <v>4758.6981019622226</v>
          </cell>
          <cell r="BL61">
            <v>4404.8978362573098</v>
          </cell>
          <cell r="BM61">
            <v>8.031974380716278E-2</v>
          </cell>
          <cell r="BN61">
            <v>0</v>
          </cell>
          <cell r="BO61">
            <v>0</v>
          </cell>
          <cell r="BP61">
            <v>924056.73872180446</v>
          </cell>
          <cell r="BQ61">
            <v>5498.3322483036854</v>
          </cell>
          <cell r="BR61" t="str">
            <v>Y</v>
          </cell>
          <cell r="BS61">
            <v>5634.4923092792951</v>
          </cell>
          <cell r="BT61">
            <v>7.4292338706558825E-2</v>
          </cell>
          <cell r="BU61">
            <v>-5957.1804042525046</v>
          </cell>
          <cell r="BV61">
            <v>918099.55831755197</v>
          </cell>
          <cell r="BW61">
            <v>0</v>
          </cell>
          <cell r="BX61">
            <v>918099.55831755197</v>
          </cell>
          <cell r="BY61">
            <v>22330.25</v>
          </cell>
          <cell r="BZ61">
            <v>895769.30831755197</v>
          </cell>
        </row>
        <row r="62">
          <cell r="C62">
            <v>9252197</v>
          </cell>
          <cell r="D62" t="str">
            <v>Tealby School</v>
          </cell>
          <cell r="E62">
            <v>79</v>
          </cell>
          <cell r="F62">
            <v>79</v>
          </cell>
          <cell r="G62">
            <v>0</v>
          </cell>
          <cell r="H62">
            <v>254143</v>
          </cell>
          <cell r="I62">
            <v>0</v>
          </cell>
          <cell r="J62">
            <v>0</v>
          </cell>
          <cell r="K62">
            <v>4229.9999999999854</v>
          </cell>
          <cell r="L62">
            <v>0</v>
          </cell>
          <cell r="M62">
            <v>5309.9999999999818</v>
          </cell>
          <cell r="N62">
            <v>0</v>
          </cell>
          <cell r="O62">
            <v>439.99999999999949</v>
          </cell>
          <cell r="P62">
            <v>3780.0000000000059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19985.820895522389</v>
          </cell>
          <cell r="AE62">
            <v>0</v>
          </cell>
          <cell r="AF62">
            <v>1165.5000000000005</v>
          </cell>
          <cell r="AG62">
            <v>0</v>
          </cell>
          <cell r="AH62">
            <v>121300</v>
          </cell>
          <cell r="AI62">
            <v>51989.319092122823</v>
          </cell>
          <cell r="AJ62">
            <v>0</v>
          </cell>
          <cell r="AK62">
            <v>0</v>
          </cell>
          <cell r="AL62">
            <v>6237.5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254143</v>
          </cell>
          <cell r="AV62">
            <v>34911.32089552236</v>
          </cell>
          <cell r="AW62">
            <v>179526.81909212284</v>
          </cell>
          <cell r="AX62">
            <v>41673.567745074623</v>
          </cell>
          <cell r="AY62">
            <v>468581.13998764521</v>
          </cell>
          <cell r="AZ62">
            <v>462343.63998764521</v>
          </cell>
          <cell r="BA62">
            <v>4265</v>
          </cell>
          <cell r="BB62">
            <v>336935</v>
          </cell>
          <cell r="BC62">
            <v>0</v>
          </cell>
          <cell r="BD62">
            <v>0</v>
          </cell>
          <cell r="BE62">
            <v>468581.13998764521</v>
          </cell>
          <cell r="BF62">
            <v>468581.13998764521</v>
          </cell>
          <cell r="BG62">
            <v>0</v>
          </cell>
          <cell r="BH62">
            <v>343172.5</v>
          </cell>
          <cell r="BI62">
            <v>163645.68090787716</v>
          </cell>
          <cell r="BJ62">
            <v>289054.32089552237</v>
          </cell>
          <cell r="BK62">
            <v>3658.9154543737009</v>
          </cell>
          <cell r="BL62">
            <v>3444.3067972940444</v>
          </cell>
          <cell r="BM62">
            <v>6.2308229118340969E-2</v>
          </cell>
          <cell r="BN62">
            <v>0</v>
          </cell>
          <cell r="BO62">
            <v>0</v>
          </cell>
          <cell r="BP62">
            <v>468581.13998764521</v>
          </cell>
          <cell r="BQ62">
            <v>5852.4511390841162</v>
          </cell>
          <cell r="BR62" t="str">
            <v>Y</v>
          </cell>
          <cell r="BS62">
            <v>5931.4068352866479</v>
          </cell>
          <cell r="BT62">
            <v>-6.9391806564521596E-3</v>
          </cell>
          <cell r="BU62">
            <v>-2869.6173898533407</v>
          </cell>
          <cell r="BV62">
            <v>465711.52259779186</v>
          </cell>
          <cell r="BW62">
            <v>0</v>
          </cell>
          <cell r="BX62">
            <v>465711.52259779186</v>
          </cell>
          <cell r="BY62">
            <v>6237.5</v>
          </cell>
          <cell r="BZ62">
            <v>459474.02259779186</v>
          </cell>
        </row>
        <row r="63">
          <cell r="C63">
            <v>9252198</v>
          </cell>
          <cell r="D63" t="str">
            <v>The Edward Richardson Primary School, Tetford</v>
          </cell>
          <cell r="E63">
            <v>97</v>
          </cell>
          <cell r="F63">
            <v>97</v>
          </cell>
          <cell r="G63">
            <v>0</v>
          </cell>
          <cell r="H63">
            <v>312049</v>
          </cell>
          <cell r="I63">
            <v>0</v>
          </cell>
          <cell r="J63">
            <v>0</v>
          </cell>
          <cell r="K63">
            <v>3759.9999999999991</v>
          </cell>
          <cell r="L63">
            <v>0</v>
          </cell>
          <cell r="M63">
            <v>5310.0000000000018</v>
          </cell>
          <cell r="N63">
            <v>0</v>
          </cell>
          <cell r="O63">
            <v>0</v>
          </cell>
          <cell r="P63">
            <v>270.00000000000097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608.94444444444377</v>
          </cell>
          <cell r="AB63">
            <v>0</v>
          </cell>
          <cell r="AC63">
            <v>0</v>
          </cell>
          <cell r="AD63">
            <v>29893.636363636364</v>
          </cell>
          <cell r="AE63">
            <v>0</v>
          </cell>
          <cell r="AF63">
            <v>0</v>
          </cell>
          <cell r="AG63">
            <v>0</v>
          </cell>
          <cell r="AH63">
            <v>121300</v>
          </cell>
          <cell r="AI63">
            <v>38771.695594125493</v>
          </cell>
          <cell r="AJ63">
            <v>0</v>
          </cell>
          <cell r="AK63">
            <v>0</v>
          </cell>
          <cell r="AL63">
            <v>15094.75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312049</v>
          </cell>
          <cell r="AV63">
            <v>39842.580808080806</v>
          </cell>
          <cell r="AW63">
            <v>175166.44559412549</v>
          </cell>
          <cell r="AX63">
            <v>49084.187225454545</v>
          </cell>
          <cell r="AY63">
            <v>527058.02640220628</v>
          </cell>
          <cell r="AZ63">
            <v>511963.27640220628</v>
          </cell>
          <cell r="BA63">
            <v>4265</v>
          </cell>
          <cell r="BB63">
            <v>413705</v>
          </cell>
          <cell r="BC63">
            <v>0</v>
          </cell>
          <cell r="BD63">
            <v>0</v>
          </cell>
          <cell r="BE63">
            <v>527058.02640220628</v>
          </cell>
          <cell r="BF63">
            <v>527058.02640220628</v>
          </cell>
          <cell r="BG63">
            <v>0</v>
          </cell>
          <cell r="BH63">
            <v>428799.75</v>
          </cell>
          <cell r="BI63">
            <v>253633.30440587451</v>
          </cell>
          <cell r="BJ63">
            <v>351891.58080808079</v>
          </cell>
          <cell r="BK63">
            <v>3627.7482557534104</v>
          </cell>
          <cell r="BL63">
            <v>3367.504917811912</v>
          </cell>
          <cell r="BM63">
            <v>7.7280759581071501E-2</v>
          </cell>
          <cell r="BN63">
            <v>0</v>
          </cell>
          <cell r="BO63">
            <v>0</v>
          </cell>
          <cell r="BP63">
            <v>527058.02640220628</v>
          </cell>
          <cell r="BQ63">
            <v>5277.9719216722297</v>
          </cell>
          <cell r="BR63" t="str">
            <v>Y</v>
          </cell>
          <cell r="BS63">
            <v>5433.5879010536728</v>
          </cell>
          <cell r="BT63">
            <v>8.572425048514809E-2</v>
          </cell>
          <cell r="BU63">
            <v>-3523.4542634908107</v>
          </cell>
          <cell r="BV63">
            <v>523534.57213871548</v>
          </cell>
          <cell r="BW63">
            <v>0</v>
          </cell>
          <cell r="BX63">
            <v>523534.57213871548</v>
          </cell>
          <cell r="BY63">
            <v>15094.75</v>
          </cell>
          <cell r="BZ63">
            <v>508439.82213871548</v>
          </cell>
        </row>
        <row r="64">
          <cell r="C64">
            <v>9252199</v>
          </cell>
          <cell r="D64" t="str">
            <v>Tetney Primary School</v>
          </cell>
          <cell r="E64">
            <v>100</v>
          </cell>
          <cell r="F64">
            <v>100</v>
          </cell>
          <cell r="G64">
            <v>0</v>
          </cell>
          <cell r="H64">
            <v>321700</v>
          </cell>
          <cell r="I64">
            <v>0</v>
          </cell>
          <cell r="J64">
            <v>0</v>
          </cell>
          <cell r="K64">
            <v>9870</v>
          </cell>
          <cell r="L64">
            <v>0</v>
          </cell>
          <cell r="M64">
            <v>12980</v>
          </cell>
          <cell r="N64">
            <v>0</v>
          </cell>
          <cell r="O64">
            <v>440</v>
          </cell>
          <cell r="P64">
            <v>0</v>
          </cell>
          <cell r="Q64">
            <v>0</v>
          </cell>
          <cell r="R64">
            <v>920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29247.058823529416</v>
          </cell>
          <cell r="AE64">
            <v>0</v>
          </cell>
          <cell r="AF64">
            <v>2775</v>
          </cell>
          <cell r="AG64">
            <v>0</v>
          </cell>
          <cell r="AH64">
            <v>121300</v>
          </cell>
          <cell r="AI64">
            <v>36568.758344459275</v>
          </cell>
          <cell r="AJ64">
            <v>0</v>
          </cell>
          <cell r="AK64">
            <v>0</v>
          </cell>
          <cell r="AL64">
            <v>14221.5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321700</v>
          </cell>
          <cell r="AV64">
            <v>56232.058823529413</v>
          </cell>
          <cell r="AW64">
            <v>172090.25834445929</v>
          </cell>
          <cell r="AX64">
            <v>51839.340352941173</v>
          </cell>
          <cell r="AY64">
            <v>550022.31716798875</v>
          </cell>
          <cell r="AZ64">
            <v>535800.81716798875</v>
          </cell>
          <cell r="BA64">
            <v>4265</v>
          </cell>
          <cell r="BB64">
            <v>426500</v>
          </cell>
          <cell r="BC64">
            <v>0</v>
          </cell>
          <cell r="BD64">
            <v>0</v>
          </cell>
          <cell r="BE64">
            <v>550022.31716798875</v>
          </cell>
          <cell r="BF64">
            <v>550022.31716798875</v>
          </cell>
          <cell r="BG64">
            <v>0</v>
          </cell>
          <cell r="BH64">
            <v>440721.5</v>
          </cell>
          <cell r="BI64">
            <v>268631.24165554071</v>
          </cell>
          <cell r="BJ64">
            <v>377932.05882352946</v>
          </cell>
          <cell r="BK64">
            <v>3779.3205882352945</v>
          </cell>
          <cell r="BL64">
            <v>3307.7911458069875</v>
          </cell>
          <cell r="BM64">
            <v>0.14255115321474446</v>
          </cell>
          <cell r="BN64">
            <v>0</v>
          </cell>
          <cell r="BO64">
            <v>0</v>
          </cell>
          <cell r="BP64">
            <v>550022.31716798875</v>
          </cell>
          <cell r="BQ64">
            <v>5358.0081716798877</v>
          </cell>
          <cell r="BR64" t="str">
            <v>Y</v>
          </cell>
          <cell r="BS64">
            <v>5500.2231716798879</v>
          </cell>
          <cell r="BT64">
            <v>0.11537340080719694</v>
          </cell>
          <cell r="BU64">
            <v>-3632.4270757637223</v>
          </cell>
          <cell r="BV64">
            <v>546389.89009222505</v>
          </cell>
          <cell r="BW64">
            <v>0</v>
          </cell>
          <cell r="BX64">
            <v>546389.89009222505</v>
          </cell>
          <cell r="BY64">
            <v>14221.5</v>
          </cell>
          <cell r="BZ64">
            <v>532168.39009222505</v>
          </cell>
        </row>
        <row r="65">
          <cell r="C65">
            <v>9252201</v>
          </cell>
          <cell r="D65" t="str">
            <v>Toynton All Saints Primary School</v>
          </cell>
          <cell r="E65">
            <v>150</v>
          </cell>
          <cell r="F65">
            <v>150</v>
          </cell>
          <cell r="G65">
            <v>0</v>
          </cell>
          <cell r="H65">
            <v>482550</v>
          </cell>
          <cell r="I65">
            <v>0</v>
          </cell>
          <cell r="J65">
            <v>0</v>
          </cell>
          <cell r="K65">
            <v>14100</v>
          </cell>
          <cell r="L65">
            <v>0</v>
          </cell>
          <cell r="M65">
            <v>17700</v>
          </cell>
          <cell r="N65">
            <v>0</v>
          </cell>
          <cell r="O65">
            <v>9523.4899328859174</v>
          </cell>
          <cell r="P65">
            <v>0</v>
          </cell>
          <cell r="Q65">
            <v>8033.5570469798695</v>
          </cell>
          <cell r="R65">
            <v>463.08724832214739</v>
          </cell>
          <cell r="S65">
            <v>493.28859060402658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63069.767441860466</v>
          </cell>
          <cell r="AE65">
            <v>0</v>
          </cell>
          <cell r="AF65">
            <v>0</v>
          </cell>
          <cell r="AG65">
            <v>0</v>
          </cell>
          <cell r="AH65">
            <v>121300</v>
          </cell>
          <cell r="AI65">
            <v>0</v>
          </cell>
          <cell r="AJ65">
            <v>0</v>
          </cell>
          <cell r="AK65">
            <v>0</v>
          </cell>
          <cell r="AL65">
            <v>10479</v>
          </cell>
          <cell r="AM65">
            <v>0</v>
          </cell>
          <cell r="AN65">
            <v>0</v>
          </cell>
          <cell r="AO65">
            <v>0</v>
          </cell>
          <cell r="AP65">
            <v>10495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482550</v>
          </cell>
          <cell r="AV65">
            <v>113383.19026065242</v>
          </cell>
          <cell r="AW65">
            <v>142274</v>
          </cell>
          <cell r="AX65">
            <v>95592.907827688483</v>
          </cell>
          <cell r="AY65">
            <v>738207.19026065245</v>
          </cell>
          <cell r="AZ65">
            <v>717233.19026065245</v>
          </cell>
          <cell r="BA65">
            <v>4265</v>
          </cell>
          <cell r="BB65">
            <v>639750</v>
          </cell>
          <cell r="BC65">
            <v>0</v>
          </cell>
          <cell r="BD65">
            <v>0</v>
          </cell>
          <cell r="BE65">
            <v>738207.19026065245</v>
          </cell>
          <cell r="BF65">
            <v>738207.19026065245</v>
          </cell>
          <cell r="BG65">
            <v>0</v>
          </cell>
          <cell r="BH65">
            <v>660724</v>
          </cell>
          <cell r="BI65">
            <v>518450</v>
          </cell>
          <cell r="BJ65">
            <v>595933.19026065245</v>
          </cell>
          <cell r="BK65">
            <v>3972.8879350710163</v>
          </cell>
          <cell r="BL65">
            <v>3797.8179141935489</v>
          </cell>
          <cell r="BM65">
            <v>4.6097528852865714E-2</v>
          </cell>
          <cell r="BN65">
            <v>0</v>
          </cell>
          <cell r="BO65">
            <v>0</v>
          </cell>
          <cell r="BP65">
            <v>738207.19026065245</v>
          </cell>
          <cell r="BQ65">
            <v>4781.5546017376828</v>
          </cell>
          <cell r="BR65" t="str">
            <v>Y</v>
          </cell>
          <cell r="BS65">
            <v>4921.3812684043496</v>
          </cell>
          <cell r="BT65">
            <v>4.3641580766926813E-2</v>
          </cell>
          <cell r="BU65">
            <v>-5448.6406136455835</v>
          </cell>
          <cell r="BV65">
            <v>732758.5496470069</v>
          </cell>
          <cell r="BW65">
            <v>0</v>
          </cell>
          <cell r="BX65">
            <v>732758.5496470069</v>
          </cell>
          <cell r="BY65">
            <v>10479</v>
          </cell>
          <cell r="BZ65">
            <v>722279.5496470069</v>
          </cell>
        </row>
        <row r="66">
          <cell r="C66">
            <v>9252203</v>
          </cell>
          <cell r="D66" t="str">
            <v>Waddingham Primary School</v>
          </cell>
          <cell r="E66">
            <v>67</v>
          </cell>
          <cell r="F66">
            <v>67</v>
          </cell>
          <cell r="G66">
            <v>0</v>
          </cell>
          <cell r="H66">
            <v>215539</v>
          </cell>
          <cell r="I66">
            <v>0</v>
          </cell>
          <cell r="J66">
            <v>0</v>
          </cell>
          <cell r="K66">
            <v>4700.0000000000136</v>
          </cell>
          <cell r="L66">
            <v>0</v>
          </cell>
          <cell r="M66">
            <v>7079.9999999999882</v>
          </cell>
          <cell r="N66">
            <v>0</v>
          </cell>
          <cell r="O66">
            <v>439.99999999999977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19580.172413793105</v>
          </cell>
          <cell r="AE66">
            <v>0</v>
          </cell>
          <cell r="AF66">
            <v>0</v>
          </cell>
          <cell r="AG66">
            <v>0</v>
          </cell>
          <cell r="AH66">
            <v>121300</v>
          </cell>
          <cell r="AI66">
            <v>55000</v>
          </cell>
          <cell r="AJ66">
            <v>0</v>
          </cell>
          <cell r="AK66">
            <v>0</v>
          </cell>
          <cell r="AL66">
            <v>7320.02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215539</v>
          </cell>
          <cell r="AV66">
            <v>31800.172413793109</v>
          </cell>
          <cell r="AW66">
            <v>183620.02</v>
          </cell>
          <cell r="AX66">
            <v>37468.717980000001</v>
          </cell>
          <cell r="AY66">
            <v>430959.19241379306</v>
          </cell>
          <cell r="AZ66">
            <v>423639.17241379304</v>
          </cell>
          <cell r="BA66">
            <v>4265</v>
          </cell>
          <cell r="BB66">
            <v>285755</v>
          </cell>
          <cell r="BC66">
            <v>0</v>
          </cell>
          <cell r="BD66">
            <v>0</v>
          </cell>
          <cell r="BE66">
            <v>430959.19241379306</v>
          </cell>
          <cell r="BF66">
            <v>430959.19241379306</v>
          </cell>
          <cell r="BG66">
            <v>0</v>
          </cell>
          <cell r="BH66">
            <v>293075.02</v>
          </cell>
          <cell r="BI66">
            <v>109455.00000000001</v>
          </cell>
          <cell r="BJ66">
            <v>247339.17241379307</v>
          </cell>
          <cell r="BK66">
            <v>3691.6294390118369</v>
          </cell>
          <cell r="BL66">
            <v>3424.4847547945205</v>
          </cell>
          <cell r="BM66">
            <v>7.8010183530031765E-2</v>
          </cell>
          <cell r="BN66">
            <v>0</v>
          </cell>
          <cell r="BO66">
            <v>0</v>
          </cell>
          <cell r="BP66">
            <v>430959.19241379306</v>
          </cell>
          <cell r="BQ66">
            <v>6322.9727225939259</v>
          </cell>
          <cell r="BR66" t="str">
            <v>Y</v>
          </cell>
          <cell r="BS66">
            <v>6432.2267524446725</v>
          </cell>
          <cell r="BT66">
            <v>8.2897905432162577E-2</v>
          </cell>
          <cell r="BU66">
            <v>-2433.7261407616938</v>
          </cell>
          <cell r="BV66">
            <v>428525.46627303137</v>
          </cell>
          <cell r="BW66">
            <v>0</v>
          </cell>
          <cell r="BX66">
            <v>428525.46627303137</v>
          </cell>
          <cell r="BY66">
            <v>7320.02</v>
          </cell>
          <cell r="BZ66">
            <v>421205.44627303135</v>
          </cell>
        </row>
        <row r="67">
          <cell r="C67">
            <v>9252205</v>
          </cell>
          <cell r="D67" t="str">
            <v>Willoughton Primary School</v>
          </cell>
          <cell r="E67">
            <v>53</v>
          </cell>
          <cell r="F67">
            <v>53</v>
          </cell>
          <cell r="G67">
            <v>0</v>
          </cell>
          <cell r="H67">
            <v>170501</v>
          </cell>
          <cell r="I67">
            <v>0</v>
          </cell>
          <cell r="J67">
            <v>0</v>
          </cell>
          <cell r="K67">
            <v>7049.9999999999936</v>
          </cell>
          <cell r="L67">
            <v>0</v>
          </cell>
          <cell r="M67">
            <v>8849.9999999999909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11039.999999999993</v>
          </cell>
          <cell r="S67">
            <v>490.00000000000034</v>
          </cell>
          <cell r="T67">
            <v>3839.9999999999891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16713.488372093023</v>
          </cell>
          <cell r="AE67">
            <v>0</v>
          </cell>
          <cell r="AF67">
            <v>1683.4999999999984</v>
          </cell>
          <cell r="AG67">
            <v>0</v>
          </cell>
          <cell r="AH67">
            <v>121300</v>
          </cell>
          <cell r="AI67">
            <v>55000</v>
          </cell>
          <cell r="AJ67">
            <v>0</v>
          </cell>
          <cell r="AK67">
            <v>0</v>
          </cell>
          <cell r="AL67">
            <v>3842.3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170501</v>
          </cell>
          <cell r="AV67">
            <v>49666.988372092994</v>
          </cell>
          <cell r="AW67">
            <v>180142.3</v>
          </cell>
          <cell r="AX67">
            <v>42925.983575813938</v>
          </cell>
          <cell r="AY67">
            <v>400310.288372093</v>
          </cell>
          <cell r="AZ67">
            <v>396467.98837209301</v>
          </cell>
          <cell r="BA67">
            <v>4265</v>
          </cell>
          <cell r="BB67">
            <v>226045</v>
          </cell>
          <cell r="BC67">
            <v>0</v>
          </cell>
          <cell r="BD67">
            <v>0</v>
          </cell>
          <cell r="BE67">
            <v>400310.288372093</v>
          </cell>
          <cell r="BF67">
            <v>400310.288372093</v>
          </cell>
          <cell r="BG67">
            <v>0</v>
          </cell>
          <cell r="BH67">
            <v>229887.3</v>
          </cell>
          <cell r="BI67">
            <v>49744.999999999985</v>
          </cell>
          <cell r="BJ67">
            <v>220167.98837209301</v>
          </cell>
          <cell r="BK67">
            <v>4154.1129881526986</v>
          </cell>
          <cell r="BL67">
            <v>3815.3957218181818</v>
          </cell>
          <cell r="BM67">
            <v>8.8776444445218677E-2</v>
          </cell>
          <cell r="BN67">
            <v>0</v>
          </cell>
          <cell r="BO67">
            <v>0</v>
          </cell>
          <cell r="BP67">
            <v>400310.288372093</v>
          </cell>
          <cell r="BQ67">
            <v>7480.5280824923211</v>
          </cell>
          <cell r="BR67" t="str">
            <v>Y</v>
          </cell>
          <cell r="BS67">
            <v>7553.0243089074147</v>
          </cell>
          <cell r="BT67">
            <v>6.5199962233474018E-2</v>
          </cell>
          <cell r="BU67">
            <v>-1925.1863501547728</v>
          </cell>
          <cell r="BV67">
            <v>398385.10202193825</v>
          </cell>
          <cell r="BW67">
            <v>0</v>
          </cell>
          <cell r="BX67">
            <v>398385.10202193825</v>
          </cell>
          <cell r="BY67">
            <v>3842.3</v>
          </cell>
          <cell r="BZ67">
            <v>394542.80202193826</v>
          </cell>
        </row>
        <row r="68">
          <cell r="C68">
            <v>9252206</v>
          </cell>
          <cell r="D68" t="str">
            <v>Wragby Primary School</v>
          </cell>
          <cell r="E68">
            <v>189</v>
          </cell>
          <cell r="F68">
            <v>189</v>
          </cell>
          <cell r="G68">
            <v>0</v>
          </cell>
          <cell r="H68">
            <v>608013</v>
          </cell>
          <cell r="I68">
            <v>0</v>
          </cell>
          <cell r="J68">
            <v>0</v>
          </cell>
          <cell r="K68">
            <v>31019.999999999985</v>
          </cell>
          <cell r="L68">
            <v>0</v>
          </cell>
          <cell r="M68">
            <v>40120.000000000022</v>
          </cell>
          <cell r="N68">
            <v>0</v>
          </cell>
          <cell r="O68">
            <v>0</v>
          </cell>
          <cell r="P68">
            <v>36449.999999999985</v>
          </cell>
          <cell r="Q68">
            <v>0</v>
          </cell>
          <cell r="R68">
            <v>459.99999999999989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1286.5662650602369</v>
          </cell>
          <cell r="AB68">
            <v>0</v>
          </cell>
          <cell r="AC68">
            <v>0</v>
          </cell>
          <cell r="AD68">
            <v>95093.211678832115</v>
          </cell>
          <cell r="AE68">
            <v>0</v>
          </cell>
          <cell r="AF68">
            <v>1535.5000000000023</v>
          </cell>
          <cell r="AG68">
            <v>0</v>
          </cell>
          <cell r="AH68">
            <v>121300</v>
          </cell>
          <cell r="AI68">
            <v>0</v>
          </cell>
          <cell r="AJ68">
            <v>0</v>
          </cell>
          <cell r="AK68">
            <v>0</v>
          </cell>
          <cell r="AL68">
            <v>15094.75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608013</v>
          </cell>
          <cell r="AV68">
            <v>205965.27794389235</v>
          </cell>
          <cell r="AW68">
            <v>136394.75</v>
          </cell>
          <cell r="AX68">
            <v>141598.19043007298</v>
          </cell>
          <cell r="AY68">
            <v>950373.0279438924</v>
          </cell>
          <cell r="AZ68">
            <v>935278.2779438924</v>
          </cell>
          <cell r="BA68">
            <v>4265</v>
          </cell>
          <cell r="BB68">
            <v>806085</v>
          </cell>
          <cell r="BC68">
            <v>0</v>
          </cell>
          <cell r="BD68">
            <v>0</v>
          </cell>
          <cell r="BE68">
            <v>950373.0279438924</v>
          </cell>
          <cell r="BF68">
            <v>950373.02794389229</v>
          </cell>
          <cell r="BG68">
            <v>0</v>
          </cell>
          <cell r="BH68">
            <v>821179.75</v>
          </cell>
          <cell r="BI68">
            <v>684785</v>
          </cell>
          <cell r="BJ68">
            <v>813978.2779438924</v>
          </cell>
          <cell r="BK68">
            <v>4306.7633753645105</v>
          </cell>
          <cell r="BL68">
            <v>4198.0773556149734</v>
          </cell>
          <cell r="BM68">
            <v>2.5889475238984903E-2</v>
          </cell>
          <cell r="BN68">
            <v>0</v>
          </cell>
          <cell r="BO68">
            <v>0</v>
          </cell>
          <cell r="BP68">
            <v>950373.0279438924</v>
          </cell>
          <cell r="BQ68">
            <v>4948.5623171634516</v>
          </cell>
          <cell r="BR68" t="str">
            <v>Y</v>
          </cell>
          <cell r="BS68">
            <v>5028.4287192798538</v>
          </cell>
          <cell r="BT68">
            <v>2.0490811169060041E-2</v>
          </cell>
          <cell r="BU68">
            <v>-6865.2871731934347</v>
          </cell>
          <cell r="BV68">
            <v>943507.74077069899</v>
          </cell>
          <cell r="BW68">
            <v>0</v>
          </cell>
          <cell r="BX68">
            <v>943507.74077069899</v>
          </cell>
          <cell r="BY68">
            <v>15094.75</v>
          </cell>
          <cell r="BZ68">
            <v>928412.99077069899</v>
          </cell>
        </row>
        <row r="69">
          <cell r="C69">
            <v>9252210</v>
          </cell>
          <cell r="D69" t="str">
            <v>Hemswell Cliff Primary School</v>
          </cell>
          <cell r="E69">
            <v>39</v>
          </cell>
          <cell r="F69">
            <v>39</v>
          </cell>
          <cell r="G69">
            <v>0</v>
          </cell>
          <cell r="H69">
            <v>125463</v>
          </cell>
          <cell r="I69">
            <v>0</v>
          </cell>
          <cell r="J69">
            <v>0</v>
          </cell>
          <cell r="K69">
            <v>10810.000000000005</v>
          </cell>
          <cell r="L69">
            <v>0</v>
          </cell>
          <cell r="M69">
            <v>13570.000000000005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14719.999999999993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16025.454545454546</v>
          </cell>
          <cell r="AE69">
            <v>0</v>
          </cell>
          <cell r="AF69">
            <v>610.4999999999992</v>
          </cell>
          <cell r="AG69">
            <v>0</v>
          </cell>
          <cell r="AH69">
            <v>121300</v>
          </cell>
          <cell r="AI69">
            <v>55000</v>
          </cell>
          <cell r="AJ69">
            <v>0</v>
          </cell>
          <cell r="AK69">
            <v>0</v>
          </cell>
          <cell r="AL69">
            <v>10104.75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125463</v>
          </cell>
          <cell r="AV69">
            <v>55735.954545454544</v>
          </cell>
          <cell r="AW69">
            <v>186404.75</v>
          </cell>
          <cell r="AX69">
            <v>41044.315978181818</v>
          </cell>
          <cell r="AY69">
            <v>367603.70454545453</v>
          </cell>
          <cell r="AZ69">
            <v>357498.95454545453</v>
          </cell>
          <cell r="BA69">
            <v>4265</v>
          </cell>
          <cell r="BB69">
            <v>166335</v>
          </cell>
          <cell r="BC69">
            <v>0</v>
          </cell>
          <cell r="BD69">
            <v>0</v>
          </cell>
          <cell r="BE69">
            <v>367603.70454545453</v>
          </cell>
          <cell r="BF69">
            <v>367603.70454545459</v>
          </cell>
          <cell r="BG69">
            <v>0</v>
          </cell>
          <cell r="BH69">
            <v>176439.75</v>
          </cell>
          <cell r="BI69">
            <v>-9965</v>
          </cell>
          <cell r="BJ69">
            <v>181198.95454545453</v>
          </cell>
          <cell r="BK69">
            <v>4646.1270396270393</v>
          </cell>
          <cell r="BL69">
            <v>4397.9709599999996</v>
          </cell>
          <cell r="BM69">
            <v>5.6425129197997172E-2</v>
          </cell>
          <cell r="BN69">
            <v>0</v>
          </cell>
          <cell r="BO69">
            <v>0</v>
          </cell>
          <cell r="BP69">
            <v>367603.70454545453</v>
          </cell>
          <cell r="BQ69">
            <v>9166.6398601398596</v>
          </cell>
          <cell r="BR69" t="str">
            <v>Y</v>
          </cell>
          <cell r="BS69">
            <v>9425.7360139860139</v>
          </cell>
          <cell r="BT69">
            <v>0.10367755313892357</v>
          </cell>
          <cell r="BU69">
            <v>-1416.6465595478517</v>
          </cell>
          <cell r="BV69">
            <v>366187.05798590666</v>
          </cell>
          <cell r="BW69">
            <v>0</v>
          </cell>
          <cell r="BX69">
            <v>366187.05798590666</v>
          </cell>
          <cell r="BY69">
            <v>10104.75</v>
          </cell>
          <cell r="BZ69">
            <v>356082.30798590666</v>
          </cell>
        </row>
        <row r="70">
          <cell r="C70">
            <v>9252214</v>
          </cell>
          <cell r="D70" t="str">
            <v>The Gainsborough Charles Baines Community Primary School</v>
          </cell>
          <cell r="E70">
            <v>196</v>
          </cell>
          <cell r="F70">
            <v>196</v>
          </cell>
          <cell r="G70">
            <v>0</v>
          </cell>
          <cell r="H70">
            <v>630532</v>
          </cell>
          <cell r="I70">
            <v>0</v>
          </cell>
          <cell r="J70">
            <v>0</v>
          </cell>
          <cell r="K70">
            <v>45120.000000000007</v>
          </cell>
          <cell r="L70">
            <v>0</v>
          </cell>
          <cell r="M70">
            <v>58999.999999999993</v>
          </cell>
          <cell r="N70">
            <v>0</v>
          </cell>
          <cell r="O70">
            <v>660.00000000000034</v>
          </cell>
          <cell r="P70">
            <v>15120.000000000013</v>
          </cell>
          <cell r="Q70">
            <v>0</v>
          </cell>
          <cell r="R70">
            <v>11040.000000000024</v>
          </cell>
          <cell r="S70">
            <v>32830.000000000044</v>
          </cell>
          <cell r="T70">
            <v>19200.000000000011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66695.681818181823</v>
          </cell>
          <cell r="AE70">
            <v>0</v>
          </cell>
          <cell r="AF70">
            <v>0</v>
          </cell>
          <cell r="AG70">
            <v>0</v>
          </cell>
          <cell r="AH70">
            <v>121300</v>
          </cell>
          <cell r="AI70">
            <v>0</v>
          </cell>
          <cell r="AJ70">
            <v>0</v>
          </cell>
          <cell r="AK70">
            <v>0</v>
          </cell>
          <cell r="AL70">
            <v>20833.25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630532</v>
          </cell>
          <cell r="AV70">
            <v>249665.68181818191</v>
          </cell>
          <cell r="AW70">
            <v>142133.25</v>
          </cell>
          <cell r="AX70">
            <v>153288.93521727278</v>
          </cell>
          <cell r="AY70">
            <v>1022330.9318181819</v>
          </cell>
          <cell r="AZ70">
            <v>1001497.6818181819</v>
          </cell>
          <cell r="BA70">
            <v>4265</v>
          </cell>
          <cell r="BB70">
            <v>835940</v>
          </cell>
          <cell r="BC70">
            <v>0</v>
          </cell>
          <cell r="BD70">
            <v>0</v>
          </cell>
          <cell r="BE70">
            <v>1022330.9318181819</v>
          </cell>
          <cell r="BF70">
            <v>1022330.9318181819</v>
          </cell>
          <cell r="BG70">
            <v>0</v>
          </cell>
          <cell r="BH70">
            <v>856773.25</v>
          </cell>
          <cell r="BI70">
            <v>714640</v>
          </cell>
          <cell r="BJ70">
            <v>880197.68181818188</v>
          </cell>
          <cell r="BK70">
            <v>4490.8044990723565</v>
          </cell>
          <cell r="BL70">
            <v>4333.2936248730966</v>
          </cell>
          <cell r="BM70">
            <v>3.6348996360446889E-2</v>
          </cell>
          <cell r="BN70">
            <v>0</v>
          </cell>
          <cell r="BO70">
            <v>0</v>
          </cell>
          <cell r="BP70">
            <v>1022330.9318181819</v>
          </cell>
          <cell r="BQ70">
            <v>5109.6820500927643</v>
          </cell>
          <cell r="BR70" t="str">
            <v>Y</v>
          </cell>
          <cell r="BS70">
            <v>5215.9741419294996</v>
          </cell>
          <cell r="BT70">
            <v>3.1888997761938986E-2</v>
          </cell>
          <cell r="BU70">
            <v>-7119.5570684968952</v>
          </cell>
          <cell r="BV70">
            <v>1015211.3747496849</v>
          </cell>
          <cell r="BW70">
            <v>0</v>
          </cell>
          <cell r="BX70">
            <v>1015211.3747496849</v>
          </cell>
          <cell r="BY70">
            <v>20833.25</v>
          </cell>
          <cell r="BZ70">
            <v>994378.12474968494</v>
          </cell>
        </row>
        <row r="71">
          <cell r="C71">
            <v>9252215</v>
          </cell>
          <cell r="D71" t="str">
            <v>Tattershall Primary School</v>
          </cell>
          <cell r="E71">
            <v>140</v>
          </cell>
          <cell r="F71">
            <v>140</v>
          </cell>
          <cell r="G71">
            <v>0</v>
          </cell>
          <cell r="H71">
            <v>450380</v>
          </cell>
          <cell r="I71">
            <v>0</v>
          </cell>
          <cell r="J71">
            <v>0</v>
          </cell>
          <cell r="K71">
            <v>18800.000000000018</v>
          </cell>
          <cell r="L71">
            <v>0</v>
          </cell>
          <cell r="M71">
            <v>23600.000000000022</v>
          </cell>
          <cell r="N71">
            <v>0</v>
          </cell>
          <cell r="O71">
            <v>0</v>
          </cell>
          <cell r="P71">
            <v>2430.0000000000005</v>
          </cell>
          <cell r="Q71">
            <v>16380.000000000027</v>
          </cell>
          <cell r="R71">
            <v>459.99999999999977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1329.4117647058799</v>
          </cell>
          <cell r="AB71">
            <v>0</v>
          </cell>
          <cell r="AC71">
            <v>0</v>
          </cell>
          <cell r="AD71">
            <v>38246.153846153844</v>
          </cell>
          <cell r="AE71">
            <v>0</v>
          </cell>
          <cell r="AF71">
            <v>2405.0000000000036</v>
          </cell>
          <cell r="AG71">
            <v>0</v>
          </cell>
          <cell r="AH71">
            <v>121300</v>
          </cell>
          <cell r="AI71">
            <v>0</v>
          </cell>
          <cell r="AJ71">
            <v>0</v>
          </cell>
          <cell r="AK71">
            <v>0</v>
          </cell>
          <cell r="AL71">
            <v>15195.05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450380</v>
          </cell>
          <cell r="AV71">
            <v>103650.56561085981</v>
          </cell>
          <cell r="AW71">
            <v>136495.04999999999</v>
          </cell>
          <cell r="AX71">
            <v>78527.124215384625</v>
          </cell>
          <cell r="AY71">
            <v>690525.61561085982</v>
          </cell>
          <cell r="AZ71">
            <v>675330.56561085978</v>
          </cell>
          <cell r="BA71">
            <v>4265</v>
          </cell>
          <cell r="BB71">
            <v>597100</v>
          </cell>
          <cell r="BC71">
            <v>0</v>
          </cell>
          <cell r="BD71">
            <v>0</v>
          </cell>
          <cell r="BE71">
            <v>690525.61561085982</v>
          </cell>
          <cell r="BF71">
            <v>690525.61561085982</v>
          </cell>
          <cell r="BG71">
            <v>0</v>
          </cell>
          <cell r="BH71">
            <v>612295.05000000005</v>
          </cell>
          <cell r="BI71">
            <v>475800.00000000006</v>
          </cell>
          <cell r="BJ71">
            <v>554030.56561085978</v>
          </cell>
          <cell r="BK71">
            <v>3957.3611829347128</v>
          </cell>
          <cell r="BL71">
            <v>3690.04274379562</v>
          </cell>
          <cell r="BM71">
            <v>7.2443182287944441E-2</v>
          </cell>
          <cell r="BN71">
            <v>0</v>
          </cell>
          <cell r="BO71">
            <v>0</v>
          </cell>
          <cell r="BP71">
            <v>690525.61561085982</v>
          </cell>
          <cell r="BQ71">
            <v>4823.7897543632844</v>
          </cell>
          <cell r="BR71" t="str">
            <v>Y</v>
          </cell>
          <cell r="BS71">
            <v>4932.325825791856</v>
          </cell>
          <cell r="BT71">
            <v>5.2486152806377362E-2</v>
          </cell>
          <cell r="BU71">
            <v>-5085.3979060692109</v>
          </cell>
          <cell r="BV71">
            <v>685440.21770479064</v>
          </cell>
          <cell r="BW71">
            <v>0</v>
          </cell>
          <cell r="BX71">
            <v>685440.21770479064</v>
          </cell>
          <cell r="BY71">
            <v>15195.05</v>
          </cell>
          <cell r="BZ71">
            <v>670245.1677047906</v>
          </cell>
        </row>
        <row r="72">
          <cell r="C72">
            <v>9252219</v>
          </cell>
          <cell r="D72" t="str">
            <v>The Richmond School, Skegness</v>
          </cell>
          <cell r="E72">
            <v>403</v>
          </cell>
          <cell r="F72">
            <v>403</v>
          </cell>
          <cell r="G72">
            <v>0</v>
          </cell>
          <cell r="H72">
            <v>1296451</v>
          </cell>
          <cell r="I72">
            <v>0</v>
          </cell>
          <cell r="J72">
            <v>0</v>
          </cell>
          <cell r="K72">
            <v>57339.999999999971</v>
          </cell>
          <cell r="L72">
            <v>0</v>
          </cell>
          <cell r="M72">
            <v>77880.000000000029</v>
          </cell>
          <cell r="N72">
            <v>0</v>
          </cell>
          <cell r="O72">
            <v>21340.000000000011</v>
          </cell>
          <cell r="P72">
            <v>25110.000000000025</v>
          </cell>
          <cell r="Q72">
            <v>8399.9999999999945</v>
          </cell>
          <cell r="R72">
            <v>15180.000000000007</v>
          </cell>
          <cell r="S72">
            <v>28420.000000000047</v>
          </cell>
          <cell r="T72">
            <v>19839.999999999993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13940.51020408164</v>
          </cell>
          <cell r="AB72">
            <v>0</v>
          </cell>
          <cell r="AC72">
            <v>0</v>
          </cell>
          <cell r="AD72">
            <v>122343.58208955223</v>
          </cell>
          <cell r="AE72">
            <v>0</v>
          </cell>
          <cell r="AF72">
            <v>0</v>
          </cell>
          <cell r="AG72">
            <v>0</v>
          </cell>
          <cell r="AH72">
            <v>121300</v>
          </cell>
          <cell r="AI72">
            <v>0</v>
          </cell>
          <cell r="AJ72">
            <v>0</v>
          </cell>
          <cell r="AK72">
            <v>0</v>
          </cell>
          <cell r="AL72">
            <v>36864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1296451</v>
          </cell>
          <cell r="AV72">
            <v>389794.09229363396</v>
          </cell>
          <cell r="AW72">
            <v>158164</v>
          </cell>
          <cell r="AX72">
            <v>254773.01061850757</v>
          </cell>
          <cell r="AY72">
            <v>1844409.0922936341</v>
          </cell>
          <cell r="AZ72">
            <v>1807545.0922936341</v>
          </cell>
          <cell r="BA72">
            <v>4265</v>
          </cell>
          <cell r="BB72">
            <v>1718795</v>
          </cell>
          <cell r="BC72">
            <v>0</v>
          </cell>
          <cell r="BD72">
            <v>0</v>
          </cell>
          <cell r="BE72">
            <v>1844409.0922936341</v>
          </cell>
          <cell r="BF72">
            <v>1844409.0922936338</v>
          </cell>
          <cell r="BG72">
            <v>0</v>
          </cell>
          <cell r="BH72">
            <v>1755659</v>
          </cell>
          <cell r="BI72">
            <v>1597495</v>
          </cell>
          <cell r="BJ72">
            <v>1686245.0922936341</v>
          </cell>
          <cell r="BK72">
            <v>4184.2309982472307</v>
          </cell>
          <cell r="BL72">
            <v>4036.7448992682926</v>
          </cell>
          <cell r="BM72">
            <v>3.6535897773889971E-2</v>
          </cell>
          <cell r="BN72">
            <v>0</v>
          </cell>
          <cell r="BO72">
            <v>0</v>
          </cell>
          <cell r="BP72">
            <v>1844409.0922936341</v>
          </cell>
          <cell r="BQ72">
            <v>4485.2235540784968</v>
          </cell>
          <cell r="BR72" t="str">
            <v>Y</v>
          </cell>
          <cell r="BS72">
            <v>4576.6974994879256</v>
          </cell>
          <cell r="BT72">
            <v>3.4864074996099337E-2</v>
          </cell>
          <cell r="BU72">
            <v>-14638.681115327801</v>
          </cell>
          <cell r="BV72">
            <v>1829770.4111783062</v>
          </cell>
          <cell r="BW72">
            <v>0</v>
          </cell>
          <cell r="BX72">
            <v>1829770.4111783062</v>
          </cell>
          <cell r="BY72">
            <v>36864</v>
          </cell>
          <cell r="BZ72">
            <v>1792906.4111783062</v>
          </cell>
        </row>
        <row r="73">
          <cell r="C73">
            <v>9252224</v>
          </cell>
          <cell r="D73" t="str">
            <v>Winchelsea Primary School Ruskington</v>
          </cell>
          <cell r="E73">
            <v>217</v>
          </cell>
          <cell r="F73">
            <v>217</v>
          </cell>
          <cell r="G73">
            <v>0</v>
          </cell>
          <cell r="H73">
            <v>698089</v>
          </cell>
          <cell r="I73">
            <v>0</v>
          </cell>
          <cell r="J73">
            <v>0</v>
          </cell>
          <cell r="K73">
            <v>20210.000000000022</v>
          </cell>
          <cell r="L73">
            <v>0</v>
          </cell>
          <cell r="M73">
            <v>30089.999999999949</v>
          </cell>
          <cell r="N73">
            <v>0</v>
          </cell>
          <cell r="O73">
            <v>15839.999999999975</v>
          </cell>
          <cell r="P73">
            <v>1620.0000000000027</v>
          </cell>
          <cell r="Q73">
            <v>4200.0000000000027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1966.9251336898394</v>
          </cell>
          <cell r="AB73">
            <v>0</v>
          </cell>
          <cell r="AC73">
            <v>0</v>
          </cell>
          <cell r="AD73">
            <v>61623.455497382194</v>
          </cell>
          <cell r="AE73">
            <v>0</v>
          </cell>
          <cell r="AF73">
            <v>4606.5000000000064</v>
          </cell>
          <cell r="AG73">
            <v>0</v>
          </cell>
          <cell r="AH73">
            <v>121300</v>
          </cell>
          <cell r="AI73">
            <v>0</v>
          </cell>
          <cell r="AJ73">
            <v>0</v>
          </cell>
          <cell r="AK73">
            <v>0</v>
          </cell>
          <cell r="AL73">
            <v>24076.75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698089</v>
          </cell>
          <cell r="AV73">
            <v>140156.88063107198</v>
          </cell>
          <cell r="AW73">
            <v>145376.75</v>
          </cell>
          <cell r="AX73">
            <v>110107.33156900523</v>
          </cell>
          <cell r="AY73">
            <v>983622.63063107198</v>
          </cell>
          <cell r="AZ73">
            <v>959545.88063107198</v>
          </cell>
          <cell r="BA73">
            <v>4265</v>
          </cell>
          <cell r="BB73">
            <v>925505</v>
          </cell>
          <cell r="BC73">
            <v>0</v>
          </cell>
          <cell r="BD73">
            <v>0</v>
          </cell>
          <cell r="BE73">
            <v>983622.63063107198</v>
          </cell>
          <cell r="BF73">
            <v>983622.6306310721</v>
          </cell>
          <cell r="BG73">
            <v>0</v>
          </cell>
          <cell r="BH73">
            <v>949581.75</v>
          </cell>
          <cell r="BI73">
            <v>804205</v>
          </cell>
          <cell r="BJ73">
            <v>838245.88063107198</v>
          </cell>
          <cell r="BK73">
            <v>3862.8842425395023</v>
          </cell>
          <cell r="BL73">
            <v>3737.0382814285717</v>
          </cell>
          <cell r="BM73">
            <v>3.3675320302799516E-2</v>
          </cell>
          <cell r="BN73">
            <v>0</v>
          </cell>
          <cell r="BO73">
            <v>0</v>
          </cell>
          <cell r="BP73">
            <v>983622.63063107198</v>
          </cell>
          <cell r="BQ73">
            <v>4421.8704176547099</v>
          </cell>
          <cell r="BR73" t="str">
            <v>Y</v>
          </cell>
          <cell r="BS73">
            <v>4532.8231826316678</v>
          </cell>
          <cell r="BT73">
            <v>2.3370389001257985E-2</v>
          </cell>
          <cell r="BU73">
            <v>-7882.3667544072769</v>
          </cell>
          <cell r="BV73">
            <v>975740.26387666469</v>
          </cell>
          <cell r="BW73">
            <v>0</v>
          </cell>
          <cell r="BX73">
            <v>975740.26387666469</v>
          </cell>
          <cell r="BY73">
            <v>24076.75</v>
          </cell>
          <cell r="BZ73">
            <v>951663.51387666469</v>
          </cell>
        </row>
        <row r="74">
          <cell r="C74">
            <v>9252229</v>
          </cell>
          <cell r="D74" t="str">
            <v>Holton-le-Clay Junior School</v>
          </cell>
          <cell r="E74">
            <v>126</v>
          </cell>
          <cell r="F74">
            <v>126</v>
          </cell>
          <cell r="G74">
            <v>0</v>
          </cell>
          <cell r="H74">
            <v>405342</v>
          </cell>
          <cell r="I74">
            <v>0</v>
          </cell>
          <cell r="J74">
            <v>0</v>
          </cell>
          <cell r="K74">
            <v>8930.0000000000127</v>
          </cell>
          <cell r="L74">
            <v>0</v>
          </cell>
          <cell r="M74">
            <v>12980.000000000029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39639.88636363636</v>
          </cell>
          <cell r="AE74">
            <v>0</v>
          </cell>
          <cell r="AF74">
            <v>0</v>
          </cell>
          <cell r="AG74">
            <v>0</v>
          </cell>
          <cell r="AH74">
            <v>121300</v>
          </cell>
          <cell r="AI74">
            <v>0</v>
          </cell>
          <cell r="AJ74">
            <v>0</v>
          </cell>
          <cell r="AK74">
            <v>0</v>
          </cell>
          <cell r="AL74">
            <v>14720.5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405342</v>
          </cell>
          <cell r="AV74">
            <v>61549.886363636404</v>
          </cell>
          <cell r="AW74">
            <v>136020.5</v>
          </cell>
          <cell r="AX74">
            <v>62400.091360454542</v>
          </cell>
          <cell r="AY74">
            <v>602912.38636363647</v>
          </cell>
          <cell r="AZ74">
            <v>588191.88636363647</v>
          </cell>
          <cell r="BA74">
            <v>4265</v>
          </cell>
          <cell r="BB74">
            <v>537390</v>
          </cell>
          <cell r="BC74">
            <v>0</v>
          </cell>
          <cell r="BD74">
            <v>0</v>
          </cell>
          <cell r="BE74">
            <v>602912.38636363647</v>
          </cell>
          <cell r="BF74">
            <v>602912.38636363635</v>
          </cell>
          <cell r="BG74">
            <v>0</v>
          </cell>
          <cell r="BH74">
            <v>552110.5</v>
          </cell>
          <cell r="BI74">
            <v>416090</v>
          </cell>
          <cell r="BJ74">
            <v>466891.88636363647</v>
          </cell>
          <cell r="BK74">
            <v>3705.4911616161626</v>
          </cell>
          <cell r="BL74">
            <v>3565.7065415384614</v>
          </cell>
          <cell r="BM74">
            <v>3.9202502631467163E-2</v>
          </cell>
          <cell r="BN74">
            <v>0</v>
          </cell>
          <cell r="BO74">
            <v>0</v>
          </cell>
          <cell r="BP74">
            <v>602912.38636363647</v>
          </cell>
          <cell r="BQ74">
            <v>4668.1895743145751</v>
          </cell>
          <cell r="BR74" t="str">
            <v>Y</v>
          </cell>
          <cell r="BS74">
            <v>4785.0189393939399</v>
          </cell>
          <cell r="BT74">
            <v>3.7510880571816951E-2</v>
          </cell>
          <cell r="BU74">
            <v>-4576.8581154622898</v>
          </cell>
          <cell r="BV74">
            <v>598335.52824817423</v>
          </cell>
          <cell r="BW74">
            <v>0</v>
          </cell>
          <cell r="BX74">
            <v>598335.52824817423</v>
          </cell>
          <cell r="BY74">
            <v>14720.5</v>
          </cell>
          <cell r="BZ74">
            <v>583615.02824817423</v>
          </cell>
        </row>
        <row r="75">
          <cell r="C75">
            <v>9252238</v>
          </cell>
          <cell r="D75" t="str">
            <v>Sutton Bridge Westmere Community Primary School</v>
          </cell>
          <cell r="E75">
            <v>228</v>
          </cell>
          <cell r="F75">
            <v>228</v>
          </cell>
          <cell r="G75">
            <v>0</v>
          </cell>
          <cell r="H75">
            <v>733476</v>
          </cell>
          <cell r="I75">
            <v>0</v>
          </cell>
          <cell r="J75">
            <v>0</v>
          </cell>
          <cell r="K75">
            <v>47940.000000000044</v>
          </cell>
          <cell r="L75">
            <v>0</v>
          </cell>
          <cell r="M75">
            <v>68439.999999999942</v>
          </cell>
          <cell r="N75">
            <v>0</v>
          </cell>
          <cell r="O75">
            <v>8838.7665198237701</v>
          </cell>
          <cell r="P75">
            <v>14373.039647577109</v>
          </cell>
          <cell r="Q75">
            <v>0</v>
          </cell>
          <cell r="R75">
            <v>57291.277533039698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11041.714285714284</v>
          </cell>
          <cell r="AB75">
            <v>0</v>
          </cell>
          <cell r="AC75">
            <v>0</v>
          </cell>
          <cell r="AD75">
            <v>80127.272727272735</v>
          </cell>
          <cell r="AE75">
            <v>0</v>
          </cell>
          <cell r="AF75">
            <v>0</v>
          </cell>
          <cell r="AG75">
            <v>0</v>
          </cell>
          <cell r="AH75">
            <v>121300</v>
          </cell>
          <cell r="AI75">
            <v>0</v>
          </cell>
          <cell r="AJ75">
            <v>0</v>
          </cell>
          <cell r="AK75">
            <v>0</v>
          </cell>
          <cell r="AL75">
            <v>16591.75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733476</v>
          </cell>
          <cell r="AV75">
            <v>288052.07071342756</v>
          </cell>
          <cell r="AW75">
            <v>137891.75</v>
          </cell>
          <cell r="AX75">
            <v>170776.65878535848</v>
          </cell>
          <cell r="AY75">
            <v>1159419.8207134276</v>
          </cell>
          <cell r="AZ75">
            <v>1142828.0707134276</v>
          </cell>
          <cell r="BA75">
            <v>4265</v>
          </cell>
          <cell r="BB75">
            <v>972420</v>
          </cell>
          <cell r="BC75">
            <v>0</v>
          </cell>
          <cell r="BD75">
            <v>0</v>
          </cell>
          <cell r="BE75">
            <v>1159419.8207134276</v>
          </cell>
          <cell r="BF75">
            <v>1159419.8207134276</v>
          </cell>
          <cell r="BG75">
            <v>0</v>
          </cell>
          <cell r="BH75">
            <v>989011.75</v>
          </cell>
          <cell r="BI75">
            <v>851120</v>
          </cell>
          <cell r="BJ75">
            <v>1021528.0707134276</v>
          </cell>
          <cell r="BK75">
            <v>4480.3862750588933</v>
          </cell>
          <cell r="BL75">
            <v>4267.6778586345381</v>
          </cell>
          <cell r="BM75">
            <v>4.9841722705005698E-2</v>
          </cell>
          <cell r="BN75">
            <v>0</v>
          </cell>
          <cell r="BO75">
            <v>0</v>
          </cell>
          <cell r="BP75">
            <v>1159419.8207134276</v>
          </cell>
          <cell r="BQ75">
            <v>5012.4038189185421</v>
          </cell>
          <cell r="BR75" t="str">
            <v>Y</v>
          </cell>
          <cell r="BS75">
            <v>5085.1746522518752</v>
          </cell>
          <cell r="BT75">
            <v>5.4696018593165086E-2</v>
          </cell>
          <cell r="BU75">
            <v>-8281.9337327412868</v>
          </cell>
          <cell r="BV75">
            <v>1151137.8869806863</v>
          </cell>
          <cell r="BW75">
            <v>0</v>
          </cell>
          <cell r="BX75">
            <v>1151137.8869806863</v>
          </cell>
          <cell r="BY75">
            <v>16591.75</v>
          </cell>
          <cell r="BZ75">
            <v>1134546.1369806863</v>
          </cell>
        </row>
        <row r="76">
          <cell r="C76">
            <v>9252243</v>
          </cell>
          <cell r="D76" t="str">
            <v>Bythams Primary School</v>
          </cell>
          <cell r="E76">
            <v>93</v>
          </cell>
          <cell r="F76">
            <v>93</v>
          </cell>
          <cell r="G76">
            <v>0</v>
          </cell>
          <cell r="H76">
            <v>299181</v>
          </cell>
          <cell r="I76">
            <v>0</v>
          </cell>
          <cell r="J76">
            <v>0</v>
          </cell>
          <cell r="K76">
            <v>16919.999999999982</v>
          </cell>
          <cell r="L76">
            <v>0</v>
          </cell>
          <cell r="M76">
            <v>21829.999999999978</v>
          </cell>
          <cell r="N76">
            <v>0</v>
          </cell>
          <cell r="O76">
            <v>439.99999999999955</v>
          </cell>
          <cell r="P76">
            <v>269.99999999999972</v>
          </cell>
          <cell r="Q76">
            <v>0</v>
          </cell>
          <cell r="R76">
            <v>0</v>
          </cell>
          <cell r="S76">
            <v>489.99999999999949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1266.1445783132544</v>
          </cell>
          <cell r="AB76">
            <v>0</v>
          </cell>
          <cell r="AC76">
            <v>0</v>
          </cell>
          <cell r="AD76">
            <v>42036</v>
          </cell>
          <cell r="AE76">
            <v>0</v>
          </cell>
          <cell r="AF76">
            <v>2238.5000000000018</v>
          </cell>
          <cell r="AG76">
            <v>0</v>
          </cell>
          <cell r="AH76">
            <v>121300</v>
          </cell>
          <cell r="AI76">
            <v>41708.945260347122</v>
          </cell>
          <cell r="AJ76">
            <v>0</v>
          </cell>
          <cell r="AK76">
            <v>0</v>
          </cell>
          <cell r="AL76">
            <v>10104.75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299181</v>
          </cell>
          <cell r="AV76">
            <v>85490.644578313208</v>
          </cell>
          <cell r="AW76">
            <v>173113.69526034713</v>
          </cell>
          <cell r="AX76">
            <v>61996.187119999988</v>
          </cell>
          <cell r="AY76">
            <v>557785.33983866032</v>
          </cell>
          <cell r="AZ76">
            <v>547680.58983866032</v>
          </cell>
          <cell r="BA76">
            <v>4265</v>
          </cell>
          <cell r="BB76">
            <v>396645</v>
          </cell>
          <cell r="BC76">
            <v>0</v>
          </cell>
          <cell r="BD76">
            <v>0</v>
          </cell>
          <cell r="BE76">
            <v>557785.33983866032</v>
          </cell>
          <cell r="BF76">
            <v>557785.33983866044</v>
          </cell>
          <cell r="BG76">
            <v>0</v>
          </cell>
          <cell r="BH76">
            <v>406749.75</v>
          </cell>
          <cell r="BI76">
            <v>233636.05473965287</v>
          </cell>
          <cell r="BJ76">
            <v>384671.64457831322</v>
          </cell>
          <cell r="BK76">
            <v>4136.2542427775616</v>
          </cell>
          <cell r="BL76">
            <v>3748.5771222948606</v>
          </cell>
          <cell r="BM76">
            <v>0.10341980645855485</v>
          </cell>
          <cell r="BN76">
            <v>0</v>
          </cell>
          <cell r="BO76">
            <v>0</v>
          </cell>
          <cell r="BP76">
            <v>557785.33983866032</v>
          </cell>
          <cell r="BQ76">
            <v>5889.0386004157026</v>
          </cell>
          <cell r="BR76" t="str">
            <v>Y</v>
          </cell>
          <cell r="BS76">
            <v>5997.6918262221543</v>
          </cell>
          <cell r="BT76">
            <v>4.5187261194287176E-2</v>
          </cell>
          <cell r="BU76">
            <v>-3378.1571804602618</v>
          </cell>
          <cell r="BV76">
            <v>554407.18265820004</v>
          </cell>
          <cell r="BW76">
            <v>0</v>
          </cell>
          <cell r="BX76">
            <v>554407.18265820004</v>
          </cell>
          <cell r="BY76">
            <v>10104.75</v>
          </cell>
          <cell r="BZ76">
            <v>544302.43265820004</v>
          </cell>
        </row>
        <row r="77">
          <cell r="C77">
            <v>9252245</v>
          </cell>
          <cell r="D77" t="str">
            <v>Lincoln Birchwood Junior School</v>
          </cell>
          <cell r="E77">
            <v>262</v>
          </cell>
          <cell r="F77">
            <v>262</v>
          </cell>
          <cell r="G77">
            <v>0</v>
          </cell>
          <cell r="H77">
            <v>842854</v>
          </cell>
          <cell r="I77">
            <v>0</v>
          </cell>
          <cell r="J77">
            <v>0</v>
          </cell>
          <cell r="K77">
            <v>58749.999999999956</v>
          </cell>
          <cell r="L77">
            <v>0</v>
          </cell>
          <cell r="M77">
            <v>78470.000000000073</v>
          </cell>
          <cell r="N77">
            <v>0</v>
          </cell>
          <cell r="O77">
            <v>7259.9999999999736</v>
          </cell>
          <cell r="P77">
            <v>0</v>
          </cell>
          <cell r="Q77">
            <v>1680.0000000000018</v>
          </cell>
          <cell r="R77">
            <v>24840.000000000047</v>
          </cell>
          <cell r="S77">
            <v>979.99999999999977</v>
          </cell>
          <cell r="T77">
            <v>41599.999999999985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1694.9999999999982</v>
          </cell>
          <cell r="AB77">
            <v>0</v>
          </cell>
          <cell r="AC77">
            <v>0</v>
          </cell>
          <cell r="AD77">
            <v>113083.92572944296</v>
          </cell>
          <cell r="AE77">
            <v>0</v>
          </cell>
          <cell r="AF77">
            <v>0</v>
          </cell>
          <cell r="AG77">
            <v>0</v>
          </cell>
          <cell r="AH77">
            <v>121300</v>
          </cell>
          <cell r="AI77">
            <v>0</v>
          </cell>
          <cell r="AJ77">
            <v>0</v>
          </cell>
          <cell r="AK77">
            <v>0</v>
          </cell>
          <cell r="AL77">
            <v>24201.5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842854</v>
          </cell>
          <cell r="AV77">
            <v>328358.92572944303</v>
          </cell>
          <cell r="AW77">
            <v>145501.5</v>
          </cell>
          <cell r="AX77">
            <v>200085.52774153848</v>
          </cell>
          <cell r="AY77">
            <v>1316714.4257294431</v>
          </cell>
          <cell r="AZ77">
            <v>1292512.9257294431</v>
          </cell>
          <cell r="BA77">
            <v>4265</v>
          </cell>
          <cell r="BB77">
            <v>1117430</v>
          </cell>
          <cell r="BC77">
            <v>0</v>
          </cell>
          <cell r="BD77">
            <v>0</v>
          </cell>
          <cell r="BE77">
            <v>1316714.4257294431</v>
          </cell>
          <cell r="BF77">
            <v>1316714.4257294429</v>
          </cell>
          <cell r="BG77">
            <v>0</v>
          </cell>
          <cell r="BH77">
            <v>1141631.5</v>
          </cell>
          <cell r="BI77">
            <v>996130</v>
          </cell>
          <cell r="BJ77">
            <v>1171212.9257294431</v>
          </cell>
          <cell r="BK77">
            <v>4470.2783424787904</v>
          </cell>
          <cell r="BL77">
            <v>4331.5162395759717</v>
          </cell>
          <cell r="BM77">
            <v>3.2035457153544604E-2</v>
          </cell>
          <cell r="BN77">
            <v>0</v>
          </cell>
          <cell r="BO77">
            <v>0</v>
          </cell>
          <cell r="BP77">
            <v>1316714.4257294431</v>
          </cell>
          <cell r="BQ77">
            <v>4933.2554417154315</v>
          </cell>
          <cell r="BR77" t="str">
            <v>Y</v>
          </cell>
          <cell r="BS77">
            <v>5025.6275791200114</v>
          </cell>
          <cell r="BT77">
            <v>3.7140847477209027E-2</v>
          </cell>
          <cell r="BU77">
            <v>-9516.9589385009531</v>
          </cell>
          <cell r="BV77">
            <v>1307197.4667909422</v>
          </cell>
          <cell r="BW77">
            <v>0</v>
          </cell>
          <cell r="BX77">
            <v>1307197.4667909422</v>
          </cell>
          <cell r="BY77">
            <v>24201.5</v>
          </cell>
          <cell r="BZ77">
            <v>1282995.9667909422</v>
          </cell>
        </row>
        <row r="78">
          <cell r="C78">
            <v>9252246</v>
          </cell>
          <cell r="D78" t="str">
            <v>Leslie Manser Primary School</v>
          </cell>
          <cell r="E78">
            <v>254</v>
          </cell>
          <cell r="F78">
            <v>254</v>
          </cell>
          <cell r="G78">
            <v>0</v>
          </cell>
          <cell r="H78">
            <v>817118</v>
          </cell>
          <cell r="I78">
            <v>0</v>
          </cell>
          <cell r="J78">
            <v>0</v>
          </cell>
          <cell r="K78">
            <v>38070.000000000051</v>
          </cell>
          <cell r="L78">
            <v>0</v>
          </cell>
          <cell r="M78">
            <v>51329.999999999993</v>
          </cell>
          <cell r="N78">
            <v>0</v>
          </cell>
          <cell r="O78">
            <v>3739.9999999999986</v>
          </cell>
          <cell r="P78">
            <v>540.00000000000023</v>
          </cell>
          <cell r="Q78">
            <v>2939.9999999999964</v>
          </cell>
          <cell r="R78">
            <v>8739.9999999999982</v>
          </cell>
          <cell r="S78">
            <v>0</v>
          </cell>
          <cell r="T78">
            <v>31360.000000000058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2645.3456221198153</v>
          </cell>
          <cell r="AB78">
            <v>0</v>
          </cell>
          <cell r="AC78">
            <v>0</v>
          </cell>
          <cell r="AD78">
            <v>104491.15207373272</v>
          </cell>
          <cell r="AE78">
            <v>0</v>
          </cell>
          <cell r="AF78">
            <v>703.00000000000682</v>
          </cell>
          <cell r="AG78">
            <v>0</v>
          </cell>
          <cell r="AH78">
            <v>121300</v>
          </cell>
          <cell r="AI78">
            <v>0</v>
          </cell>
          <cell r="AJ78">
            <v>0</v>
          </cell>
          <cell r="AK78">
            <v>0</v>
          </cell>
          <cell r="AL78">
            <v>29952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817118</v>
          </cell>
          <cell r="AV78">
            <v>244559.49769585265</v>
          </cell>
          <cell r="AW78">
            <v>151252</v>
          </cell>
          <cell r="AX78">
            <v>167835.8006263595</v>
          </cell>
          <cell r="AY78">
            <v>1212929.4976958525</v>
          </cell>
          <cell r="AZ78">
            <v>1182977.4976958525</v>
          </cell>
          <cell r="BA78">
            <v>4265</v>
          </cell>
          <cell r="BB78">
            <v>1083310</v>
          </cell>
          <cell r="BC78">
            <v>0</v>
          </cell>
          <cell r="BD78">
            <v>0</v>
          </cell>
          <cell r="BE78">
            <v>1212929.4976958525</v>
          </cell>
          <cell r="BF78">
            <v>1212929.4976958525</v>
          </cell>
          <cell r="BG78">
            <v>0</v>
          </cell>
          <cell r="BH78">
            <v>1113262</v>
          </cell>
          <cell r="BI78">
            <v>962010</v>
          </cell>
          <cell r="BJ78">
            <v>1061677.4976958525</v>
          </cell>
          <cell r="BK78">
            <v>4179.8326680939081</v>
          </cell>
          <cell r="BL78">
            <v>3968.9287097165993</v>
          </cell>
          <cell r="BM78">
            <v>5.3138762069719389E-2</v>
          </cell>
          <cell r="BN78">
            <v>0</v>
          </cell>
          <cell r="BO78">
            <v>0</v>
          </cell>
          <cell r="BP78">
            <v>1212929.4976958525</v>
          </cell>
          <cell r="BQ78">
            <v>4657.3917232120175</v>
          </cell>
          <cell r="BR78" t="str">
            <v>Y</v>
          </cell>
          <cell r="BS78">
            <v>4775.3129830545377</v>
          </cell>
          <cell r="BT78">
            <v>4.2352309159705559E-2</v>
          </cell>
          <cell r="BU78">
            <v>-9226.3647724398543</v>
          </cell>
          <cell r="BV78">
            <v>1203703.1329234126</v>
          </cell>
          <cell r="BW78">
            <v>0</v>
          </cell>
          <cell r="BX78">
            <v>1203703.1329234126</v>
          </cell>
          <cell r="BY78">
            <v>29952</v>
          </cell>
          <cell r="BZ78">
            <v>1173751.1329234126</v>
          </cell>
        </row>
        <row r="79">
          <cell r="C79">
            <v>9252248</v>
          </cell>
          <cell r="D79" t="str">
            <v>St Botolph's C of E Primary School</v>
          </cell>
          <cell r="E79">
            <v>403</v>
          </cell>
          <cell r="F79">
            <v>403</v>
          </cell>
          <cell r="G79">
            <v>0</v>
          </cell>
          <cell r="H79">
            <v>1296451</v>
          </cell>
          <cell r="I79">
            <v>0</v>
          </cell>
          <cell r="J79">
            <v>0</v>
          </cell>
          <cell r="K79">
            <v>31959.999999999905</v>
          </cell>
          <cell r="L79">
            <v>0</v>
          </cell>
          <cell r="M79">
            <v>43659.999999999978</v>
          </cell>
          <cell r="N79">
            <v>0</v>
          </cell>
          <cell r="O79">
            <v>7920.0000000000018</v>
          </cell>
          <cell r="P79">
            <v>269.99999999999983</v>
          </cell>
          <cell r="Q79">
            <v>3360.0000000000045</v>
          </cell>
          <cell r="R79">
            <v>2300.0000000000073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5724.1759776536373</v>
          </cell>
          <cell r="AB79">
            <v>0</v>
          </cell>
          <cell r="AC79">
            <v>0</v>
          </cell>
          <cell r="AD79">
            <v>129747.98882681562</v>
          </cell>
          <cell r="AE79">
            <v>0</v>
          </cell>
          <cell r="AF79">
            <v>0</v>
          </cell>
          <cell r="AG79">
            <v>0</v>
          </cell>
          <cell r="AH79">
            <v>121300</v>
          </cell>
          <cell r="AI79">
            <v>0</v>
          </cell>
          <cell r="AJ79">
            <v>0</v>
          </cell>
          <cell r="AK79">
            <v>0</v>
          </cell>
          <cell r="AL79">
            <v>48384</v>
          </cell>
          <cell r="AM79">
            <v>267330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1296451</v>
          </cell>
          <cell r="AV79">
            <v>224942.16480446915</v>
          </cell>
          <cell r="AW79">
            <v>437014</v>
          </cell>
          <cell r="AX79">
            <v>187232.04004625697</v>
          </cell>
          <cell r="AY79">
            <v>1958407.1648044691</v>
          </cell>
          <cell r="AZ79">
            <v>1642693.1648044691</v>
          </cell>
          <cell r="BA79">
            <v>4265</v>
          </cell>
          <cell r="BB79">
            <v>1718795</v>
          </cell>
          <cell r="BC79">
            <v>76101.835195530904</v>
          </cell>
          <cell r="BD79">
            <v>0</v>
          </cell>
          <cell r="BE79">
            <v>2034509</v>
          </cell>
          <cell r="BF79">
            <v>2034509.0000000002</v>
          </cell>
          <cell r="BG79">
            <v>0</v>
          </cell>
          <cell r="BH79">
            <v>2034509</v>
          </cell>
          <cell r="BI79">
            <v>1597495</v>
          </cell>
          <cell r="BJ79">
            <v>1597495</v>
          </cell>
          <cell r="BK79">
            <v>3964.0074441687343</v>
          </cell>
          <cell r="BL79">
            <v>3885.5825242718447</v>
          </cell>
          <cell r="BM79">
            <v>2.0183568205538596E-2</v>
          </cell>
          <cell r="BN79">
            <v>0</v>
          </cell>
          <cell r="BO79">
            <v>0</v>
          </cell>
          <cell r="BP79">
            <v>2034509</v>
          </cell>
          <cell r="BQ79">
            <v>4265</v>
          </cell>
          <cell r="BR79" t="str">
            <v>Y</v>
          </cell>
          <cell r="BS79">
            <v>5048.4094292803966</v>
          </cell>
          <cell r="BT79">
            <v>2.4777454721873093E-2</v>
          </cell>
          <cell r="BU79">
            <v>-14638.681115327801</v>
          </cell>
          <cell r="BV79">
            <v>2019870.3188846721</v>
          </cell>
          <cell r="BW79">
            <v>0</v>
          </cell>
          <cell r="BX79">
            <v>2019870.3188846721</v>
          </cell>
          <cell r="BY79">
            <v>48384</v>
          </cell>
          <cell r="BZ79">
            <v>1971486.3188846721</v>
          </cell>
        </row>
        <row r="80">
          <cell r="C80">
            <v>9253000</v>
          </cell>
          <cell r="D80" t="str">
            <v>Allington with Sedgebrook Church of England Primary School</v>
          </cell>
          <cell r="E80">
            <v>114</v>
          </cell>
          <cell r="F80">
            <v>114</v>
          </cell>
          <cell r="G80">
            <v>0</v>
          </cell>
          <cell r="H80">
            <v>366738</v>
          </cell>
          <cell r="I80">
            <v>0</v>
          </cell>
          <cell r="J80">
            <v>0</v>
          </cell>
          <cell r="K80">
            <v>2819.9999999999986</v>
          </cell>
          <cell r="L80">
            <v>0</v>
          </cell>
          <cell r="M80">
            <v>4129.9999999999982</v>
          </cell>
          <cell r="N80">
            <v>0</v>
          </cell>
          <cell r="O80">
            <v>1319.9999999999993</v>
          </cell>
          <cell r="P80">
            <v>0</v>
          </cell>
          <cell r="Q80">
            <v>0</v>
          </cell>
          <cell r="R80">
            <v>0</v>
          </cell>
          <cell r="S80">
            <v>979.99999999999955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23158.651685393259</v>
          </cell>
          <cell r="AE80">
            <v>0</v>
          </cell>
          <cell r="AF80">
            <v>0</v>
          </cell>
          <cell r="AG80">
            <v>0</v>
          </cell>
          <cell r="AH80">
            <v>121300</v>
          </cell>
          <cell r="AI80">
            <v>26288.384512683577</v>
          </cell>
          <cell r="AJ80">
            <v>0</v>
          </cell>
          <cell r="AK80">
            <v>0</v>
          </cell>
          <cell r="AL80">
            <v>13098.75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366738</v>
          </cell>
          <cell r="AV80">
            <v>32408.651685393255</v>
          </cell>
          <cell r="AW80">
            <v>160687.13451268358</v>
          </cell>
          <cell r="AX80">
            <v>48014.408002696626</v>
          </cell>
          <cell r="AY80">
            <v>559833.78619807679</v>
          </cell>
          <cell r="AZ80">
            <v>546735.03619807679</v>
          </cell>
          <cell r="BA80">
            <v>4265</v>
          </cell>
          <cell r="BB80">
            <v>486210</v>
          </cell>
          <cell r="BC80">
            <v>0</v>
          </cell>
          <cell r="BD80">
            <v>0</v>
          </cell>
          <cell r="BE80">
            <v>559833.78619807679</v>
          </cell>
          <cell r="BF80">
            <v>559833.78619807679</v>
          </cell>
          <cell r="BG80">
            <v>0</v>
          </cell>
          <cell r="BH80">
            <v>499308.75</v>
          </cell>
          <cell r="BI80">
            <v>338621.61548731639</v>
          </cell>
          <cell r="BJ80">
            <v>399146.65168539318</v>
          </cell>
          <cell r="BK80">
            <v>3501.2864182929225</v>
          </cell>
          <cell r="BL80">
            <v>3358.4557228194167</v>
          </cell>
          <cell r="BM80">
            <v>4.252868200793182E-2</v>
          </cell>
          <cell r="BN80">
            <v>0</v>
          </cell>
          <cell r="BO80">
            <v>0</v>
          </cell>
          <cell r="BP80">
            <v>559833.78619807679</v>
          </cell>
          <cell r="BQ80">
            <v>4795.9213701585686</v>
          </cell>
          <cell r="BR80" t="str">
            <v>Y</v>
          </cell>
          <cell r="BS80">
            <v>4910.8226859480419</v>
          </cell>
          <cell r="BT80">
            <v>1.6176026549675981E-2</v>
          </cell>
          <cell r="BU80">
            <v>-4140.9668663706434</v>
          </cell>
          <cell r="BV80">
            <v>555692.81933170615</v>
          </cell>
          <cell r="BW80">
            <v>0</v>
          </cell>
          <cell r="BX80">
            <v>555692.81933170615</v>
          </cell>
          <cell r="BY80">
            <v>13098.75</v>
          </cell>
          <cell r="BZ80">
            <v>542594.06933170615</v>
          </cell>
        </row>
        <row r="81">
          <cell r="C81">
            <v>9253001</v>
          </cell>
          <cell r="D81" t="str">
            <v>Ancaster CofE Primary School</v>
          </cell>
          <cell r="E81">
            <v>192</v>
          </cell>
          <cell r="F81">
            <v>192</v>
          </cell>
          <cell r="G81">
            <v>0</v>
          </cell>
          <cell r="H81">
            <v>617664</v>
          </cell>
          <cell r="I81">
            <v>0</v>
          </cell>
          <cell r="J81">
            <v>0</v>
          </cell>
          <cell r="K81">
            <v>20680.000000000029</v>
          </cell>
          <cell r="L81">
            <v>0</v>
          </cell>
          <cell r="M81">
            <v>27730.000000000036</v>
          </cell>
          <cell r="N81">
            <v>0</v>
          </cell>
          <cell r="O81">
            <v>879.99999999999864</v>
          </cell>
          <cell r="P81">
            <v>540.00000000000182</v>
          </cell>
          <cell r="Q81">
            <v>1679.9999999999975</v>
          </cell>
          <cell r="R81">
            <v>0</v>
          </cell>
          <cell r="S81">
            <v>1959.999999999997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1972.3636363636381</v>
          </cell>
          <cell r="AB81">
            <v>0</v>
          </cell>
          <cell r="AC81">
            <v>0</v>
          </cell>
          <cell r="AD81">
            <v>41457.32484076434</v>
          </cell>
          <cell r="AE81">
            <v>0</v>
          </cell>
          <cell r="AF81">
            <v>0</v>
          </cell>
          <cell r="AG81">
            <v>0</v>
          </cell>
          <cell r="AH81">
            <v>121300</v>
          </cell>
          <cell r="AI81">
            <v>0</v>
          </cell>
          <cell r="AJ81">
            <v>0</v>
          </cell>
          <cell r="AK81">
            <v>0</v>
          </cell>
          <cell r="AL81">
            <v>15593.75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617664</v>
          </cell>
          <cell r="AV81">
            <v>96899.688477128046</v>
          </cell>
          <cell r="AW81">
            <v>136893.75</v>
          </cell>
          <cell r="AX81">
            <v>81417.66729528665</v>
          </cell>
          <cell r="AY81">
            <v>851457.43847712805</v>
          </cell>
          <cell r="AZ81">
            <v>835863.68847712805</v>
          </cell>
          <cell r="BA81">
            <v>4265</v>
          </cell>
          <cell r="BB81">
            <v>818880</v>
          </cell>
          <cell r="BC81">
            <v>0</v>
          </cell>
          <cell r="BD81">
            <v>0</v>
          </cell>
          <cell r="BE81">
            <v>851457.43847712805</v>
          </cell>
          <cell r="BF81">
            <v>851457.43847712805</v>
          </cell>
          <cell r="BG81">
            <v>0</v>
          </cell>
          <cell r="BH81">
            <v>834473.75</v>
          </cell>
          <cell r="BI81">
            <v>697580</v>
          </cell>
          <cell r="BJ81">
            <v>714563.68847712805</v>
          </cell>
          <cell r="BK81">
            <v>3721.6858774850421</v>
          </cell>
          <cell r="BL81">
            <v>3578.413372580645</v>
          </cell>
          <cell r="BM81">
            <v>4.0037997287348935E-2</v>
          </cell>
          <cell r="BN81">
            <v>0</v>
          </cell>
          <cell r="BO81">
            <v>0</v>
          </cell>
          <cell r="BP81">
            <v>851457.43847712805</v>
          </cell>
          <cell r="BQ81">
            <v>4353.4567108183755</v>
          </cell>
          <cell r="BR81" t="str">
            <v>Y</v>
          </cell>
          <cell r="BS81">
            <v>4434.6741587350416</v>
          </cell>
          <cell r="BT81">
            <v>2.787707383711302E-2</v>
          </cell>
          <cell r="BU81">
            <v>-6974.2599854663467</v>
          </cell>
          <cell r="BV81">
            <v>844483.17849166167</v>
          </cell>
          <cell r="BW81">
            <v>0</v>
          </cell>
          <cell r="BX81">
            <v>844483.17849166167</v>
          </cell>
          <cell r="BY81">
            <v>15593.75</v>
          </cell>
          <cell r="BZ81">
            <v>828889.42849166167</v>
          </cell>
        </row>
        <row r="82">
          <cell r="C82">
            <v>9253004</v>
          </cell>
          <cell r="D82" t="str">
            <v>Barrowby Church of England Primary School</v>
          </cell>
          <cell r="E82">
            <v>233</v>
          </cell>
          <cell r="F82">
            <v>233</v>
          </cell>
          <cell r="G82">
            <v>0</v>
          </cell>
          <cell r="H82">
            <v>749561</v>
          </cell>
          <cell r="I82">
            <v>0</v>
          </cell>
          <cell r="J82">
            <v>0</v>
          </cell>
          <cell r="K82">
            <v>9870.0000000000036</v>
          </cell>
          <cell r="L82">
            <v>0</v>
          </cell>
          <cell r="M82">
            <v>12980</v>
          </cell>
          <cell r="N82">
            <v>0</v>
          </cell>
          <cell r="O82">
            <v>2430.43103448276</v>
          </cell>
          <cell r="P82">
            <v>271.16379310344848</v>
          </cell>
          <cell r="Q82">
            <v>421.8103448275865</v>
          </cell>
          <cell r="R82">
            <v>5543.7931034482781</v>
          </cell>
          <cell r="S82">
            <v>2460.5603448275824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1323.0653266331649</v>
          </cell>
          <cell r="AB82">
            <v>0</v>
          </cell>
          <cell r="AC82">
            <v>0</v>
          </cell>
          <cell r="AD82">
            <v>45906.974358974359</v>
          </cell>
          <cell r="AE82">
            <v>0</v>
          </cell>
          <cell r="AF82">
            <v>0</v>
          </cell>
          <cell r="AG82">
            <v>0</v>
          </cell>
          <cell r="AH82">
            <v>121300</v>
          </cell>
          <cell r="AI82">
            <v>0</v>
          </cell>
          <cell r="AJ82">
            <v>0</v>
          </cell>
          <cell r="AK82">
            <v>0</v>
          </cell>
          <cell r="AL82">
            <v>20958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749561</v>
          </cell>
          <cell r="AV82">
            <v>81207.798306297191</v>
          </cell>
          <cell r="AW82">
            <v>142258</v>
          </cell>
          <cell r="AX82">
            <v>91081.555971458889</v>
          </cell>
          <cell r="AY82">
            <v>973026.79830629716</v>
          </cell>
          <cell r="AZ82">
            <v>952068.79830629716</v>
          </cell>
          <cell r="BA82">
            <v>4265</v>
          </cell>
          <cell r="BB82">
            <v>993745</v>
          </cell>
          <cell r="BC82">
            <v>41676.201693702838</v>
          </cell>
          <cell r="BD82">
            <v>0</v>
          </cell>
          <cell r="BE82">
            <v>1014703</v>
          </cell>
          <cell r="BF82">
            <v>1014703</v>
          </cell>
          <cell r="BG82">
            <v>0</v>
          </cell>
          <cell r="BH82">
            <v>1014703</v>
          </cell>
          <cell r="BI82">
            <v>872445</v>
          </cell>
          <cell r="BJ82">
            <v>872445</v>
          </cell>
          <cell r="BK82">
            <v>3744.3991416309013</v>
          </cell>
          <cell r="BL82">
            <v>3711.6602316602316</v>
          </cell>
          <cell r="BM82">
            <v>8.8205568202091526E-3</v>
          </cell>
          <cell r="BN82">
            <v>0</v>
          </cell>
          <cell r="BO82">
            <v>0</v>
          </cell>
          <cell r="BP82">
            <v>1014703</v>
          </cell>
          <cell r="BQ82">
            <v>4265</v>
          </cell>
          <cell r="BR82" t="str">
            <v>Y</v>
          </cell>
          <cell r="BS82">
            <v>4354.9484978540777</v>
          </cell>
          <cell r="BT82">
            <v>2.2067910871914842E-2</v>
          </cell>
          <cell r="BU82">
            <v>-8463.5550865294736</v>
          </cell>
          <cell r="BV82">
            <v>1006239.4449134705</v>
          </cell>
          <cell r="BW82">
            <v>0</v>
          </cell>
          <cell r="BX82">
            <v>1006239.4449134705</v>
          </cell>
          <cell r="BY82">
            <v>20958</v>
          </cell>
          <cell r="BZ82">
            <v>985281.44491347054</v>
          </cell>
        </row>
        <row r="83">
          <cell r="C83">
            <v>9253005</v>
          </cell>
          <cell r="D83" t="str">
            <v>Baston CE Primary School</v>
          </cell>
          <cell r="E83">
            <v>181</v>
          </cell>
          <cell r="F83">
            <v>181</v>
          </cell>
          <cell r="G83">
            <v>0</v>
          </cell>
          <cell r="H83">
            <v>582277</v>
          </cell>
          <cell r="I83">
            <v>0</v>
          </cell>
          <cell r="J83">
            <v>0</v>
          </cell>
          <cell r="K83">
            <v>7050.0000000000018</v>
          </cell>
          <cell r="L83">
            <v>0</v>
          </cell>
          <cell r="M83">
            <v>10620</v>
          </cell>
          <cell r="N83">
            <v>0</v>
          </cell>
          <cell r="O83">
            <v>659.99999999999943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1302.7388535031835</v>
          </cell>
          <cell r="AB83">
            <v>0</v>
          </cell>
          <cell r="AC83">
            <v>0</v>
          </cell>
          <cell r="AD83">
            <v>39542.466666666667</v>
          </cell>
          <cell r="AE83">
            <v>0</v>
          </cell>
          <cell r="AF83">
            <v>0</v>
          </cell>
          <cell r="AG83">
            <v>0</v>
          </cell>
          <cell r="AH83">
            <v>121300</v>
          </cell>
          <cell r="AI83">
            <v>0</v>
          </cell>
          <cell r="AJ83">
            <v>0</v>
          </cell>
          <cell r="AK83">
            <v>0</v>
          </cell>
          <cell r="AL83">
            <v>17215.5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582277</v>
          </cell>
          <cell r="AV83">
            <v>59175.205520169853</v>
          </cell>
          <cell r="AW83">
            <v>138515.5</v>
          </cell>
          <cell r="AX83">
            <v>71004.876900000003</v>
          </cell>
          <cell r="AY83">
            <v>779967.70552016981</v>
          </cell>
          <cell r="AZ83">
            <v>762752.20552016981</v>
          </cell>
          <cell r="BA83">
            <v>4265</v>
          </cell>
          <cell r="BB83">
            <v>771965</v>
          </cell>
          <cell r="BC83">
            <v>9212.7944798301905</v>
          </cell>
          <cell r="BD83">
            <v>0</v>
          </cell>
          <cell r="BE83">
            <v>789180.5</v>
          </cell>
          <cell r="BF83">
            <v>789180.5</v>
          </cell>
          <cell r="BG83">
            <v>0</v>
          </cell>
          <cell r="BH83">
            <v>789180.5</v>
          </cell>
          <cell r="BI83">
            <v>650665</v>
          </cell>
          <cell r="BJ83">
            <v>650665</v>
          </cell>
          <cell r="BK83">
            <v>3594.8342541436464</v>
          </cell>
          <cell r="BL83">
            <v>3534.7872340425533</v>
          </cell>
          <cell r="BM83">
            <v>1.6987449632836986E-2</v>
          </cell>
          <cell r="BN83">
            <v>0</v>
          </cell>
          <cell r="BO83">
            <v>0</v>
          </cell>
          <cell r="BP83">
            <v>789180.5</v>
          </cell>
          <cell r="BQ83">
            <v>4265</v>
          </cell>
          <cell r="BR83" t="str">
            <v>Y</v>
          </cell>
          <cell r="BS83">
            <v>4360.1132596685084</v>
          </cell>
          <cell r="BT83">
            <v>2.0728072739280901E-2</v>
          </cell>
          <cell r="BU83">
            <v>-6574.6930071323377</v>
          </cell>
          <cell r="BV83">
            <v>782605.80699286761</v>
          </cell>
          <cell r="BW83">
            <v>0</v>
          </cell>
          <cell r="BX83">
            <v>782605.80699286761</v>
          </cell>
          <cell r="BY83">
            <v>17215.5</v>
          </cell>
          <cell r="BZ83">
            <v>765390.30699286761</v>
          </cell>
        </row>
        <row r="84">
          <cell r="C84">
            <v>9253007</v>
          </cell>
          <cell r="D84" t="str">
            <v>The Billinghay Church of England Primary School</v>
          </cell>
          <cell r="E84">
            <v>158</v>
          </cell>
          <cell r="F84">
            <v>158</v>
          </cell>
          <cell r="G84">
            <v>0</v>
          </cell>
          <cell r="H84">
            <v>508286</v>
          </cell>
          <cell r="I84">
            <v>0</v>
          </cell>
          <cell r="J84">
            <v>0</v>
          </cell>
          <cell r="K84">
            <v>21619.999999999989</v>
          </cell>
          <cell r="L84">
            <v>0</v>
          </cell>
          <cell r="M84">
            <v>27730.000000000025</v>
          </cell>
          <cell r="N84">
            <v>0</v>
          </cell>
          <cell r="O84">
            <v>5279.9999999999936</v>
          </cell>
          <cell r="P84">
            <v>32939.999999999993</v>
          </cell>
          <cell r="Q84">
            <v>419.99999999999983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1384.0310077519337</v>
          </cell>
          <cell r="AB84">
            <v>0</v>
          </cell>
          <cell r="AC84">
            <v>0</v>
          </cell>
          <cell r="AD84">
            <v>66952.5</v>
          </cell>
          <cell r="AE84">
            <v>0</v>
          </cell>
          <cell r="AF84">
            <v>3255.9999999999955</v>
          </cell>
          <cell r="AG84">
            <v>0</v>
          </cell>
          <cell r="AH84">
            <v>121300</v>
          </cell>
          <cell r="AI84">
            <v>0</v>
          </cell>
          <cell r="AJ84">
            <v>0</v>
          </cell>
          <cell r="AK84">
            <v>0</v>
          </cell>
          <cell r="AL84">
            <v>14845.25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508286</v>
          </cell>
          <cell r="AV84">
            <v>159582.53100775194</v>
          </cell>
          <cell r="AW84">
            <v>136145.25</v>
          </cell>
          <cell r="AX84">
            <v>114551.46426999998</v>
          </cell>
          <cell r="AY84">
            <v>804013.78100775194</v>
          </cell>
          <cell r="AZ84">
            <v>789168.53100775194</v>
          </cell>
          <cell r="BA84">
            <v>4265</v>
          </cell>
          <cell r="BB84">
            <v>673870</v>
          </cell>
          <cell r="BC84">
            <v>0</v>
          </cell>
          <cell r="BD84">
            <v>0</v>
          </cell>
          <cell r="BE84">
            <v>804013.78100775194</v>
          </cell>
          <cell r="BF84">
            <v>804013.78100775194</v>
          </cell>
          <cell r="BG84">
            <v>0</v>
          </cell>
          <cell r="BH84">
            <v>688715.25</v>
          </cell>
          <cell r="BI84">
            <v>552570</v>
          </cell>
          <cell r="BJ84">
            <v>667868.53100775194</v>
          </cell>
          <cell r="BK84">
            <v>4227.0160190364049</v>
          </cell>
          <cell r="BL84">
            <v>4021.4949012987008</v>
          </cell>
          <cell r="BM84">
            <v>5.1105651699653573E-2</v>
          </cell>
          <cell r="BN84">
            <v>0</v>
          </cell>
          <cell r="BO84">
            <v>0</v>
          </cell>
          <cell r="BP84">
            <v>804013.78100775194</v>
          </cell>
          <cell r="BQ84">
            <v>4994.7375380237463</v>
          </cell>
          <cell r="BR84" t="str">
            <v>Y</v>
          </cell>
          <cell r="BS84">
            <v>5088.6948165047588</v>
          </cell>
          <cell r="BT84">
            <v>3.7333156295585868E-2</v>
          </cell>
          <cell r="BU84">
            <v>-5739.2347797066814</v>
          </cell>
          <cell r="BV84">
            <v>798274.54622804525</v>
          </cell>
          <cell r="BW84">
            <v>0</v>
          </cell>
          <cell r="BX84">
            <v>798274.54622804525</v>
          </cell>
          <cell r="BY84">
            <v>14845.25</v>
          </cell>
          <cell r="BZ84">
            <v>783429.29622804525</v>
          </cell>
        </row>
        <row r="85">
          <cell r="C85">
            <v>9253015</v>
          </cell>
          <cell r="D85" t="str">
            <v>Coleby Church of England (Controlled) Primary School</v>
          </cell>
          <cell r="E85">
            <v>59</v>
          </cell>
          <cell r="F85">
            <v>59</v>
          </cell>
          <cell r="G85">
            <v>0</v>
          </cell>
          <cell r="H85">
            <v>189803</v>
          </cell>
          <cell r="I85">
            <v>0</v>
          </cell>
          <cell r="J85">
            <v>0</v>
          </cell>
          <cell r="K85">
            <v>6109.9999999999873</v>
          </cell>
          <cell r="L85">
            <v>0</v>
          </cell>
          <cell r="M85">
            <v>8849.9999999999909</v>
          </cell>
          <cell r="N85">
            <v>0</v>
          </cell>
          <cell r="O85">
            <v>0</v>
          </cell>
          <cell r="P85">
            <v>809.99999999999932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25288.62068965517</v>
          </cell>
          <cell r="AE85">
            <v>0</v>
          </cell>
          <cell r="AF85">
            <v>5050.5000000000036</v>
          </cell>
          <cell r="AG85">
            <v>0</v>
          </cell>
          <cell r="AH85">
            <v>121300</v>
          </cell>
          <cell r="AI85">
            <v>55000</v>
          </cell>
          <cell r="AJ85">
            <v>0</v>
          </cell>
          <cell r="AK85">
            <v>0</v>
          </cell>
          <cell r="AL85">
            <v>7859.25</v>
          </cell>
          <cell r="AM85">
            <v>0</v>
          </cell>
          <cell r="AN85">
            <v>0</v>
          </cell>
          <cell r="AO85">
            <v>0</v>
          </cell>
          <cell r="AP85">
            <v>6524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189803</v>
          </cell>
          <cell r="AV85">
            <v>46109.120689655145</v>
          </cell>
          <cell r="AW85">
            <v>190683.25</v>
          </cell>
          <cell r="AX85">
            <v>40897.735959999998</v>
          </cell>
          <cell r="AY85">
            <v>426595.37068965513</v>
          </cell>
          <cell r="AZ85">
            <v>412212.12068965513</v>
          </cell>
          <cell r="BA85">
            <v>4265</v>
          </cell>
          <cell r="BB85">
            <v>251635</v>
          </cell>
          <cell r="BC85">
            <v>0</v>
          </cell>
          <cell r="BD85">
            <v>0</v>
          </cell>
          <cell r="BE85">
            <v>426595.37068965513</v>
          </cell>
          <cell r="BF85">
            <v>426595.37068965519</v>
          </cell>
          <cell r="BG85">
            <v>0</v>
          </cell>
          <cell r="BH85">
            <v>266018.25</v>
          </cell>
          <cell r="BI85">
            <v>75335</v>
          </cell>
          <cell r="BJ85">
            <v>235912.12068965513</v>
          </cell>
          <cell r="BK85">
            <v>3998.5105201636461</v>
          </cell>
          <cell r="BL85">
            <v>2586.2845744680849</v>
          </cell>
          <cell r="BM85">
            <v>0.5460442983100614</v>
          </cell>
          <cell r="BN85">
            <v>0</v>
          </cell>
          <cell r="BO85">
            <v>0</v>
          </cell>
          <cell r="BP85">
            <v>426595.37068965513</v>
          </cell>
          <cell r="BQ85">
            <v>6986.6461133839848</v>
          </cell>
          <cell r="BR85" t="str">
            <v>Y</v>
          </cell>
          <cell r="BS85">
            <v>7230.4300116890699</v>
          </cell>
          <cell r="BT85">
            <v>8.9148338958105811E-2</v>
          </cell>
          <cell r="BU85">
            <v>-2143.1319747005959</v>
          </cell>
          <cell r="BV85">
            <v>424452.23871495452</v>
          </cell>
          <cell r="BW85">
            <v>0</v>
          </cell>
          <cell r="BX85">
            <v>424452.23871495452</v>
          </cell>
          <cell r="BY85">
            <v>7859.25</v>
          </cell>
          <cell r="BZ85">
            <v>416592.98871495452</v>
          </cell>
        </row>
        <row r="86">
          <cell r="C86">
            <v>9253017</v>
          </cell>
          <cell r="D86" t="str">
            <v>Denton CofE School</v>
          </cell>
          <cell r="E86">
            <v>62</v>
          </cell>
          <cell r="F86">
            <v>62</v>
          </cell>
          <cell r="G86">
            <v>0</v>
          </cell>
          <cell r="H86">
            <v>199454</v>
          </cell>
          <cell r="I86">
            <v>0</v>
          </cell>
          <cell r="J86">
            <v>0</v>
          </cell>
          <cell r="K86">
            <v>3290.0000000000114</v>
          </cell>
          <cell r="L86">
            <v>0</v>
          </cell>
          <cell r="M86">
            <v>5310.0000000000127</v>
          </cell>
          <cell r="N86">
            <v>0</v>
          </cell>
          <cell r="O86">
            <v>880.00000000000057</v>
          </cell>
          <cell r="P86">
            <v>539.99999999999943</v>
          </cell>
          <cell r="Q86">
            <v>1259.9999999999986</v>
          </cell>
          <cell r="R86">
            <v>919.99999999999898</v>
          </cell>
          <cell r="S86">
            <v>489.99999999999943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23793.962264150941</v>
          </cell>
          <cell r="AE86">
            <v>0</v>
          </cell>
          <cell r="AF86">
            <v>0</v>
          </cell>
          <cell r="AG86">
            <v>0</v>
          </cell>
          <cell r="AH86">
            <v>121300</v>
          </cell>
          <cell r="AI86">
            <v>55000</v>
          </cell>
          <cell r="AJ86">
            <v>0</v>
          </cell>
          <cell r="AK86">
            <v>0</v>
          </cell>
          <cell r="AL86">
            <v>3642.7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199454</v>
          </cell>
          <cell r="AV86">
            <v>36483.962264150963</v>
          </cell>
          <cell r="AW86">
            <v>179942.7</v>
          </cell>
          <cell r="AX86">
            <v>41385.296487547166</v>
          </cell>
          <cell r="AY86">
            <v>415880.66226415097</v>
          </cell>
          <cell r="AZ86">
            <v>412237.96226415096</v>
          </cell>
          <cell r="BA86">
            <v>4265</v>
          </cell>
          <cell r="BB86">
            <v>264430</v>
          </cell>
          <cell r="BC86">
            <v>0</v>
          </cell>
          <cell r="BD86">
            <v>0</v>
          </cell>
          <cell r="BE86">
            <v>415880.66226415097</v>
          </cell>
          <cell r="BF86">
            <v>415880.66226415092</v>
          </cell>
          <cell r="BG86">
            <v>0</v>
          </cell>
          <cell r="BH86">
            <v>268072.7</v>
          </cell>
          <cell r="BI86">
            <v>88130.000000000015</v>
          </cell>
          <cell r="BJ86">
            <v>235937.96226415096</v>
          </cell>
          <cell r="BK86">
            <v>3805.4510042604993</v>
          </cell>
          <cell r="BL86">
            <v>3440.3129268656712</v>
          </cell>
          <cell r="BM86">
            <v>0.10613513513362009</v>
          </cell>
          <cell r="BN86">
            <v>0</v>
          </cell>
          <cell r="BO86">
            <v>0</v>
          </cell>
          <cell r="BP86">
            <v>415880.66226415097</v>
          </cell>
          <cell r="BQ86">
            <v>6648.9993913572735</v>
          </cell>
          <cell r="BR86" t="str">
            <v>Y</v>
          </cell>
          <cell r="BS86">
            <v>6707.7526171637255</v>
          </cell>
          <cell r="BT86">
            <v>9.496006996602957E-2</v>
          </cell>
          <cell r="BU86">
            <v>-2252.104786973508</v>
          </cell>
          <cell r="BV86">
            <v>413628.55747717747</v>
          </cell>
          <cell r="BW86">
            <v>0</v>
          </cell>
          <cell r="BX86">
            <v>413628.55747717747</v>
          </cell>
          <cell r="BY86">
            <v>3642.7</v>
          </cell>
          <cell r="BZ86">
            <v>409985.85747717746</v>
          </cell>
        </row>
        <row r="87">
          <cell r="C87">
            <v>9253018</v>
          </cell>
          <cell r="D87" t="str">
            <v>Digby Church of England School</v>
          </cell>
          <cell r="E87">
            <v>58</v>
          </cell>
          <cell r="F87">
            <v>58</v>
          </cell>
          <cell r="G87">
            <v>0</v>
          </cell>
          <cell r="H87">
            <v>186586</v>
          </cell>
          <cell r="I87">
            <v>0</v>
          </cell>
          <cell r="J87">
            <v>0</v>
          </cell>
          <cell r="K87">
            <v>5169.9999999999973</v>
          </cell>
          <cell r="L87">
            <v>0</v>
          </cell>
          <cell r="M87">
            <v>7080.0000000000027</v>
          </cell>
          <cell r="N87">
            <v>0</v>
          </cell>
          <cell r="O87">
            <v>440.00000000000057</v>
          </cell>
          <cell r="P87">
            <v>269.99999999999955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11565.882352941178</v>
          </cell>
          <cell r="AE87">
            <v>0</v>
          </cell>
          <cell r="AF87">
            <v>3256.0000000000114</v>
          </cell>
          <cell r="AG87">
            <v>0</v>
          </cell>
          <cell r="AH87">
            <v>121300</v>
          </cell>
          <cell r="AI87">
            <v>55000</v>
          </cell>
          <cell r="AJ87">
            <v>0</v>
          </cell>
          <cell r="AK87">
            <v>0</v>
          </cell>
          <cell r="AL87">
            <v>8112.39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186586</v>
          </cell>
          <cell r="AV87">
            <v>27781.882352941189</v>
          </cell>
          <cell r="AW87">
            <v>184412.39</v>
          </cell>
          <cell r="AX87">
            <v>30599.428814117644</v>
          </cell>
          <cell r="AY87">
            <v>398780.27235294122</v>
          </cell>
          <cell r="AZ87">
            <v>390667.8823529412</v>
          </cell>
          <cell r="BA87">
            <v>4265</v>
          </cell>
          <cell r="BB87">
            <v>247370</v>
          </cell>
          <cell r="BC87">
            <v>0</v>
          </cell>
          <cell r="BD87">
            <v>0</v>
          </cell>
          <cell r="BE87">
            <v>398780.27235294122</v>
          </cell>
          <cell r="BF87">
            <v>398780.27235294122</v>
          </cell>
          <cell r="BG87">
            <v>0</v>
          </cell>
          <cell r="BH87">
            <v>255482.39</v>
          </cell>
          <cell r="BI87">
            <v>71070.000000000015</v>
          </cell>
          <cell r="BJ87">
            <v>214367.8823529412</v>
          </cell>
          <cell r="BK87">
            <v>3695.9979716024345</v>
          </cell>
          <cell r="BL87">
            <v>3343.3143583333335</v>
          </cell>
          <cell r="BM87">
            <v>0.10548921682761424</v>
          </cell>
          <cell r="BN87">
            <v>0</v>
          </cell>
          <cell r="BO87">
            <v>0</v>
          </cell>
          <cell r="BP87">
            <v>398780.27235294122</v>
          </cell>
          <cell r="BQ87">
            <v>6735.653144016228</v>
          </cell>
          <cell r="BR87" t="str">
            <v>Y</v>
          </cell>
          <cell r="BS87">
            <v>6875.5219371196763</v>
          </cell>
          <cell r="BT87">
            <v>7.1478598664227677E-2</v>
          </cell>
          <cell r="BU87">
            <v>-2106.8077039429591</v>
          </cell>
          <cell r="BV87">
            <v>396673.46464899828</v>
          </cell>
          <cell r="BW87">
            <v>0</v>
          </cell>
          <cell r="BX87">
            <v>396673.46464899828</v>
          </cell>
          <cell r="BY87">
            <v>8112.39</v>
          </cell>
          <cell r="BZ87">
            <v>388561.07464899827</v>
          </cell>
        </row>
        <row r="88">
          <cell r="C88">
            <v>9253021</v>
          </cell>
          <cell r="D88" t="str">
            <v>Dunston St Peter's Church of England Primary School</v>
          </cell>
          <cell r="E88">
            <v>70</v>
          </cell>
          <cell r="F88">
            <v>70</v>
          </cell>
          <cell r="G88">
            <v>0</v>
          </cell>
          <cell r="H88">
            <v>225190</v>
          </cell>
          <cell r="I88">
            <v>0</v>
          </cell>
          <cell r="J88">
            <v>0</v>
          </cell>
          <cell r="K88">
            <v>3759.9999999999909</v>
          </cell>
          <cell r="L88">
            <v>0</v>
          </cell>
          <cell r="M88">
            <v>5310.0000000000182</v>
          </cell>
          <cell r="N88">
            <v>0</v>
          </cell>
          <cell r="O88">
            <v>220.0000000000002</v>
          </cell>
          <cell r="P88">
            <v>1890</v>
          </cell>
          <cell r="Q88">
            <v>0</v>
          </cell>
          <cell r="R88">
            <v>0</v>
          </cell>
          <cell r="S88">
            <v>490.00000000000045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19775</v>
          </cell>
          <cell r="AE88">
            <v>0</v>
          </cell>
          <cell r="AF88">
            <v>739.99999999999807</v>
          </cell>
          <cell r="AG88">
            <v>0</v>
          </cell>
          <cell r="AH88">
            <v>121300</v>
          </cell>
          <cell r="AI88">
            <v>20212.500000000007</v>
          </cell>
          <cell r="AJ88">
            <v>0</v>
          </cell>
          <cell r="AK88">
            <v>0</v>
          </cell>
          <cell r="AL88">
            <v>6263.52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225190</v>
          </cell>
          <cell r="AV88">
            <v>32185.000000000004</v>
          </cell>
          <cell r="AW88">
            <v>147776.01999999999</v>
          </cell>
          <cell r="AX88">
            <v>39007.401299999998</v>
          </cell>
          <cell r="AY88">
            <v>405151.02</v>
          </cell>
          <cell r="AZ88">
            <v>398887.5</v>
          </cell>
          <cell r="BA88">
            <v>4265</v>
          </cell>
          <cell r="BB88">
            <v>298550</v>
          </cell>
          <cell r="BC88">
            <v>0</v>
          </cell>
          <cell r="BD88">
            <v>0</v>
          </cell>
          <cell r="BE88">
            <v>405151.02</v>
          </cell>
          <cell r="BF88">
            <v>405151.02</v>
          </cell>
          <cell r="BG88">
            <v>0</v>
          </cell>
          <cell r="BH88">
            <v>304813.52</v>
          </cell>
          <cell r="BI88">
            <v>157037.50000000003</v>
          </cell>
          <cell r="BJ88">
            <v>257375.00000000003</v>
          </cell>
          <cell r="BK88">
            <v>3676.7857142857147</v>
          </cell>
          <cell r="BL88">
            <v>3195.4233379746834</v>
          </cell>
          <cell r="BM88">
            <v>0.15064119066493625</v>
          </cell>
          <cell r="BN88">
            <v>0</v>
          </cell>
          <cell r="BO88">
            <v>0</v>
          </cell>
          <cell r="BP88">
            <v>405151.02</v>
          </cell>
          <cell r="BQ88">
            <v>5698.3928571428569</v>
          </cell>
          <cell r="BR88" t="str">
            <v>Y</v>
          </cell>
          <cell r="BS88">
            <v>5787.8717142857149</v>
          </cell>
          <cell r="BT88">
            <v>0.14249210586081951</v>
          </cell>
          <cell r="BU88">
            <v>-2542.6989530346054</v>
          </cell>
          <cell r="BV88">
            <v>402608.32104696543</v>
          </cell>
          <cell r="BW88">
            <v>0</v>
          </cell>
          <cell r="BX88">
            <v>402608.32104696543</v>
          </cell>
          <cell r="BY88">
            <v>6263.52</v>
          </cell>
          <cell r="BZ88">
            <v>396344.80104696541</v>
          </cell>
        </row>
        <row r="89">
          <cell r="C89">
            <v>9253026</v>
          </cell>
          <cell r="D89" t="str">
            <v>St Anne's Church of England Primary School, Grantham</v>
          </cell>
          <cell r="E89">
            <v>210</v>
          </cell>
          <cell r="F89">
            <v>210</v>
          </cell>
          <cell r="G89">
            <v>0</v>
          </cell>
          <cell r="H89">
            <v>675570</v>
          </cell>
          <cell r="I89">
            <v>0</v>
          </cell>
          <cell r="J89">
            <v>0</v>
          </cell>
          <cell r="K89">
            <v>19740</v>
          </cell>
          <cell r="L89">
            <v>0</v>
          </cell>
          <cell r="M89">
            <v>26549.999999999964</v>
          </cell>
          <cell r="N89">
            <v>0</v>
          </cell>
          <cell r="O89">
            <v>6820.0000000000182</v>
          </cell>
          <cell r="P89">
            <v>5130.0000000000018</v>
          </cell>
          <cell r="Q89">
            <v>2099.9999999999991</v>
          </cell>
          <cell r="R89">
            <v>459.99999999999977</v>
          </cell>
          <cell r="S89">
            <v>5390.0000000000027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15819.99999999996</v>
          </cell>
          <cell r="AB89">
            <v>0</v>
          </cell>
          <cell r="AC89">
            <v>0</v>
          </cell>
          <cell r="AD89">
            <v>59991.573033707864</v>
          </cell>
          <cell r="AE89">
            <v>0</v>
          </cell>
          <cell r="AF89">
            <v>0</v>
          </cell>
          <cell r="AG89">
            <v>0</v>
          </cell>
          <cell r="AH89">
            <v>121300</v>
          </cell>
          <cell r="AI89">
            <v>0</v>
          </cell>
          <cell r="AJ89">
            <v>0</v>
          </cell>
          <cell r="AK89">
            <v>0</v>
          </cell>
          <cell r="AL89">
            <v>17465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675570</v>
          </cell>
          <cell r="AV89">
            <v>142001.5730337078</v>
          </cell>
          <cell r="AW89">
            <v>138765</v>
          </cell>
          <cell r="AX89">
            <v>106149.02991685395</v>
          </cell>
          <cell r="AY89">
            <v>956336.5730337078</v>
          </cell>
          <cell r="AZ89">
            <v>938871.5730337078</v>
          </cell>
          <cell r="BA89">
            <v>4265</v>
          </cell>
          <cell r="BB89">
            <v>895650</v>
          </cell>
          <cell r="BC89">
            <v>0</v>
          </cell>
          <cell r="BD89">
            <v>0</v>
          </cell>
          <cell r="BE89">
            <v>956336.5730337078</v>
          </cell>
          <cell r="BF89">
            <v>956336.57303370791</v>
          </cell>
          <cell r="BG89">
            <v>0</v>
          </cell>
          <cell r="BH89">
            <v>913115</v>
          </cell>
          <cell r="BI89">
            <v>774350</v>
          </cell>
          <cell r="BJ89">
            <v>817571.5730337078</v>
          </cell>
          <cell r="BK89">
            <v>3893.1979668271802</v>
          </cell>
          <cell r="BL89">
            <v>3742.2661976635513</v>
          </cell>
          <cell r="BM89">
            <v>4.0331649645303599E-2</v>
          </cell>
          <cell r="BN89">
            <v>0</v>
          </cell>
          <cell r="BO89">
            <v>0</v>
          </cell>
          <cell r="BP89">
            <v>956336.5730337078</v>
          </cell>
          <cell r="BQ89">
            <v>4470.8170144462274</v>
          </cell>
          <cell r="BR89" t="str">
            <v>Y</v>
          </cell>
          <cell r="BS89">
            <v>4553.9836811128944</v>
          </cell>
          <cell r="BT89">
            <v>3.7188346985884246E-2</v>
          </cell>
          <cell r="BU89">
            <v>-7628.0968591038163</v>
          </cell>
          <cell r="BV89">
            <v>948708.47617460403</v>
          </cell>
          <cell r="BW89">
            <v>0</v>
          </cell>
          <cell r="BX89">
            <v>948708.47617460403</v>
          </cell>
          <cell r="BY89">
            <v>17465</v>
          </cell>
          <cell r="BZ89">
            <v>931243.47617460403</v>
          </cell>
        </row>
        <row r="90">
          <cell r="C90">
            <v>9253029</v>
          </cell>
          <cell r="D90" t="str">
            <v>The Gonerby Hill Foot Church of England Primary School</v>
          </cell>
          <cell r="E90">
            <v>314</v>
          </cell>
          <cell r="F90">
            <v>314</v>
          </cell>
          <cell r="G90">
            <v>0</v>
          </cell>
          <cell r="H90">
            <v>1010138</v>
          </cell>
          <cell r="I90">
            <v>0</v>
          </cell>
          <cell r="J90">
            <v>0</v>
          </cell>
          <cell r="K90">
            <v>33840.000000000029</v>
          </cell>
          <cell r="L90">
            <v>0</v>
          </cell>
          <cell r="M90">
            <v>44249.999999999927</v>
          </cell>
          <cell r="N90">
            <v>0</v>
          </cell>
          <cell r="O90">
            <v>3959.9999999999991</v>
          </cell>
          <cell r="P90">
            <v>3239.9999999999964</v>
          </cell>
          <cell r="Q90">
            <v>2100.0000000000009</v>
          </cell>
          <cell r="R90">
            <v>1379.9999999999991</v>
          </cell>
          <cell r="S90">
            <v>3429.9999999999923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11570.217391304343</v>
          </cell>
          <cell r="AB90">
            <v>0</v>
          </cell>
          <cell r="AC90">
            <v>0</v>
          </cell>
          <cell r="AD90">
            <v>88336.929460580926</v>
          </cell>
          <cell r="AE90">
            <v>0</v>
          </cell>
          <cell r="AF90">
            <v>148.0000000000048</v>
          </cell>
          <cell r="AG90">
            <v>0</v>
          </cell>
          <cell r="AH90">
            <v>121300</v>
          </cell>
          <cell r="AI90">
            <v>0</v>
          </cell>
          <cell r="AJ90">
            <v>0</v>
          </cell>
          <cell r="AK90">
            <v>0</v>
          </cell>
          <cell r="AL90">
            <v>33024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1010138</v>
          </cell>
          <cell r="AV90">
            <v>192255.14685188519</v>
          </cell>
          <cell r="AW90">
            <v>154324</v>
          </cell>
          <cell r="AX90">
            <v>144170.37835087138</v>
          </cell>
          <cell r="AY90">
            <v>1356717.1468518851</v>
          </cell>
          <cell r="AZ90">
            <v>1323693.1468518851</v>
          </cell>
          <cell r="BA90">
            <v>4265</v>
          </cell>
          <cell r="BB90">
            <v>1339210</v>
          </cell>
          <cell r="BC90">
            <v>15516.853148114868</v>
          </cell>
          <cell r="BD90">
            <v>0</v>
          </cell>
          <cell r="BE90">
            <v>1372234</v>
          </cell>
          <cell r="BF90">
            <v>1372234.0000000002</v>
          </cell>
          <cell r="BG90">
            <v>0</v>
          </cell>
          <cell r="BH90">
            <v>1372234</v>
          </cell>
          <cell r="BI90">
            <v>1217910</v>
          </cell>
          <cell r="BJ90">
            <v>1217910</v>
          </cell>
          <cell r="BK90">
            <v>3878.6942675159235</v>
          </cell>
          <cell r="BL90">
            <v>3793.6942675159235</v>
          </cell>
          <cell r="BM90">
            <v>2.2405600980507381E-2</v>
          </cell>
          <cell r="BN90">
            <v>0</v>
          </cell>
          <cell r="BO90">
            <v>0</v>
          </cell>
          <cell r="BP90">
            <v>1372234</v>
          </cell>
          <cell r="BQ90">
            <v>4265</v>
          </cell>
          <cell r="BR90" t="str">
            <v>Y</v>
          </cell>
          <cell r="BS90">
            <v>4370.1719745222927</v>
          </cell>
          <cell r="BT90">
            <v>1.9835843346631465E-2</v>
          </cell>
          <cell r="BU90">
            <v>-11405.821017898088</v>
          </cell>
          <cell r="BV90">
            <v>1360828.1789821018</v>
          </cell>
          <cell r="BW90">
            <v>0</v>
          </cell>
          <cell r="BX90">
            <v>1360828.1789821018</v>
          </cell>
          <cell r="BY90">
            <v>33024</v>
          </cell>
          <cell r="BZ90">
            <v>1327804.1789821018</v>
          </cell>
        </row>
        <row r="91">
          <cell r="C91">
            <v>9253031</v>
          </cell>
          <cell r="D91" t="str">
            <v>The Harlaxton Church of England Primary School</v>
          </cell>
          <cell r="E91">
            <v>195</v>
          </cell>
          <cell r="F91">
            <v>195</v>
          </cell>
          <cell r="G91">
            <v>0</v>
          </cell>
          <cell r="H91">
            <v>627315</v>
          </cell>
          <cell r="I91">
            <v>0</v>
          </cell>
          <cell r="J91">
            <v>0</v>
          </cell>
          <cell r="K91">
            <v>15039.999999999989</v>
          </cell>
          <cell r="L91">
            <v>0</v>
          </cell>
          <cell r="M91">
            <v>20649.999999999942</v>
          </cell>
          <cell r="N91">
            <v>0</v>
          </cell>
          <cell r="O91">
            <v>5279.9999999999973</v>
          </cell>
          <cell r="P91">
            <v>1620.0000000000014</v>
          </cell>
          <cell r="Q91">
            <v>2940.0000000000005</v>
          </cell>
          <cell r="R91">
            <v>920.00000000000387</v>
          </cell>
          <cell r="S91">
            <v>9800.0000000000418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1303.8461538461518</v>
          </cell>
          <cell r="AB91">
            <v>0</v>
          </cell>
          <cell r="AC91">
            <v>0</v>
          </cell>
          <cell r="AD91">
            <v>59848.148148148146</v>
          </cell>
          <cell r="AE91">
            <v>0</v>
          </cell>
          <cell r="AF91">
            <v>11377.499999999985</v>
          </cell>
          <cell r="AG91">
            <v>0</v>
          </cell>
          <cell r="AH91">
            <v>121300</v>
          </cell>
          <cell r="AI91">
            <v>0</v>
          </cell>
          <cell r="AJ91">
            <v>0</v>
          </cell>
          <cell r="AK91">
            <v>0</v>
          </cell>
          <cell r="AL91">
            <v>19710.5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627315</v>
          </cell>
          <cell r="AV91">
            <v>128779.49430199426</v>
          </cell>
          <cell r="AW91">
            <v>141010.5</v>
          </cell>
          <cell r="AX91">
            <v>102439.65080000002</v>
          </cell>
          <cell r="AY91">
            <v>897104.99430199421</v>
          </cell>
          <cell r="AZ91">
            <v>877394.49430199421</v>
          </cell>
          <cell r="BA91">
            <v>4265</v>
          </cell>
          <cell r="BB91">
            <v>831675</v>
          </cell>
          <cell r="BC91">
            <v>0</v>
          </cell>
          <cell r="BD91">
            <v>0</v>
          </cell>
          <cell r="BE91">
            <v>897104.99430199421</v>
          </cell>
          <cell r="BF91">
            <v>897104.99430199433</v>
          </cell>
          <cell r="BG91">
            <v>0</v>
          </cell>
          <cell r="BH91">
            <v>851385.5</v>
          </cell>
          <cell r="BI91">
            <v>710375</v>
          </cell>
          <cell r="BJ91">
            <v>756094.49430199421</v>
          </cell>
          <cell r="BK91">
            <v>3877.40766308715</v>
          </cell>
          <cell r="BL91">
            <v>3696.100411282051</v>
          </cell>
          <cell r="BM91">
            <v>4.9053659703527833E-2</v>
          </cell>
          <cell r="BN91">
            <v>0</v>
          </cell>
          <cell r="BO91">
            <v>0</v>
          </cell>
          <cell r="BP91">
            <v>897104.99430199421</v>
          </cell>
          <cell r="BQ91">
            <v>4499.4589451384318</v>
          </cell>
          <cell r="BR91" t="str">
            <v>Y</v>
          </cell>
          <cell r="BS91">
            <v>4600.5384323179187</v>
          </cell>
          <cell r="BT91">
            <v>4.1026876485800612E-2</v>
          </cell>
          <cell r="BU91">
            <v>-7083.2327977392588</v>
          </cell>
          <cell r="BV91">
            <v>890021.761504255</v>
          </cell>
          <cell r="BW91">
            <v>0</v>
          </cell>
          <cell r="BX91">
            <v>890021.761504255</v>
          </cell>
          <cell r="BY91">
            <v>19710.5</v>
          </cell>
          <cell r="BZ91">
            <v>870311.261504255</v>
          </cell>
        </row>
        <row r="92">
          <cell r="C92">
            <v>9253033</v>
          </cell>
          <cell r="D92" t="str">
            <v>Heckington St Andrew's Church of England School</v>
          </cell>
          <cell r="E92">
            <v>170</v>
          </cell>
          <cell r="F92">
            <v>170</v>
          </cell>
          <cell r="G92">
            <v>0</v>
          </cell>
          <cell r="H92">
            <v>546890</v>
          </cell>
          <cell r="I92">
            <v>0</v>
          </cell>
          <cell r="J92">
            <v>0</v>
          </cell>
          <cell r="K92">
            <v>16449.99999999996</v>
          </cell>
          <cell r="L92">
            <v>0</v>
          </cell>
          <cell r="M92">
            <v>23600.000000000018</v>
          </cell>
          <cell r="N92">
            <v>0</v>
          </cell>
          <cell r="O92">
            <v>7920.0000000000018</v>
          </cell>
          <cell r="P92">
            <v>269.99999999999994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1297.9729729729718</v>
          </cell>
          <cell r="AB92">
            <v>0</v>
          </cell>
          <cell r="AC92">
            <v>0</v>
          </cell>
          <cell r="AD92">
            <v>63077.611940298513</v>
          </cell>
          <cell r="AE92">
            <v>0</v>
          </cell>
          <cell r="AF92">
            <v>740.00000000000352</v>
          </cell>
          <cell r="AG92">
            <v>0</v>
          </cell>
          <cell r="AH92">
            <v>121300</v>
          </cell>
          <cell r="AI92">
            <v>0</v>
          </cell>
          <cell r="AJ92">
            <v>0</v>
          </cell>
          <cell r="AK92">
            <v>0</v>
          </cell>
          <cell r="AL92">
            <v>18587.75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546890</v>
          </cell>
          <cell r="AV92">
            <v>113355.58491327146</v>
          </cell>
          <cell r="AW92">
            <v>139887.75</v>
          </cell>
          <cell r="AX92">
            <v>93756.833934328359</v>
          </cell>
          <cell r="AY92">
            <v>800133.33491327148</v>
          </cell>
          <cell r="AZ92">
            <v>781545.58491327148</v>
          </cell>
          <cell r="BA92">
            <v>4265</v>
          </cell>
          <cell r="BB92">
            <v>725050</v>
          </cell>
          <cell r="BC92">
            <v>0</v>
          </cell>
          <cell r="BD92">
            <v>0</v>
          </cell>
          <cell r="BE92">
            <v>800133.33491327148</v>
          </cell>
          <cell r="BF92">
            <v>800133.33491327148</v>
          </cell>
          <cell r="BG92">
            <v>0</v>
          </cell>
          <cell r="BH92">
            <v>743637.75</v>
          </cell>
          <cell r="BI92">
            <v>603750</v>
          </cell>
          <cell r="BJ92">
            <v>660245.58491327148</v>
          </cell>
          <cell r="BK92">
            <v>3883.7975583133616</v>
          </cell>
          <cell r="BL92">
            <v>3702.6695578651688</v>
          </cell>
          <cell r="BM92">
            <v>4.8918219035625994E-2</v>
          </cell>
          <cell r="BN92">
            <v>0</v>
          </cell>
          <cell r="BO92">
            <v>0</v>
          </cell>
          <cell r="BP92">
            <v>800133.33491327148</v>
          </cell>
          <cell r="BQ92">
            <v>4597.3269700780675</v>
          </cell>
          <cell r="BR92" t="str">
            <v>Y</v>
          </cell>
          <cell r="BS92">
            <v>4706.6666759604204</v>
          </cell>
          <cell r="BT92">
            <v>4.8592663689395854E-2</v>
          </cell>
          <cell r="BU92">
            <v>-6175.1260287983278</v>
          </cell>
          <cell r="BV92">
            <v>793958.20888447319</v>
          </cell>
          <cell r="BW92">
            <v>0</v>
          </cell>
          <cell r="BX92">
            <v>793958.20888447319</v>
          </cell>
          <cell r="BY92">
            <v>18587.75</v>
          </cell>
          <cell r="BZ92">
            <v>775370.45888447319</v>
          </cell>
        </row>
        <row r="93">
          <cell r="C93">
            <v>9253037</v>
          </cell>
          <cell r="D93" t="str">
            <v>The Leasingham St Andrew's Church of England Primary School</v>
          </cell>
          <cell r="E93">
            <v>206</v>
          </cell>
          <cell r="F93">
            <v>206</v>
          </cell>
          <cell r="G93">
            <v>0</v>
          </cell>
          <cell r="H93">
            <v>662702</v>
          </cell>
          <cell r="I93">
            <v>0</v>
          </cell>
          <cell r="J93">
            <v>0</v>
          </cell>
          <cell r="K93">
            <v>19739.999999999993</v>
          </cell>
          <cell r="L93">
            <v>0</v>
          </cell>
          <cell r="M93">
            <v>27139.999999999949</v>
          </cell>
          <cell r="N93">
            <v>0</v>
          </cell>
          <cell r="O93">
            <v>2639.9999999999991</v>
          </cell>
          <cell r="P93">
            <v>540</v>
          </cell>
          <cell r="Q93">
            <v>7140</v>
          </cell>
          <cell r="R93">
            <v>1379.9999999999995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661.30681818181802</v>
          </cell>
          <cell r="AB93">
            <v>0</v>
          </cell>
          <cell r="AC93">
            <v>0</v>
          </cell>
          <cell r="AD93">
            <v>34032.163742690056</v>
          </cell>
          <cell r="AE93">
            <v>0</v>
          </cell>
          <cell r="AF93">
            <v>592.0000000000083</v>
          </cell>
          <cell r="AG93">
            <v>0</v>
          </cell>
          <cell r="AH93">
            <v>121300</v>
          </cell>
          <cell r="AI93">
            <v>0</v>
          </cell>
          <cell r="AJ93">
            <v>0</v>
          </cell>
          <cell r="AK93">
            <v>0</v>
          </cell>
          <cell r="AL93">
            <v>15344.25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662702</v>
          </cell>
          <cell r="AV93">
            <v>93865.470560871836</v>
          </cell>
          <cell r="AW93">
            <v>136644.25</v>
          </cell>
          <cell r="AX93">
            <v>82282.582429473652</v>
          </cell>
          <cell r="AY93">
            <v>893211.72056087188</v>
          </cell>
          <cell r="AZ93">
            <v>877867.47056087188</v>
          </cell>
          <cell r="BA93">
            <v>4265</v>
          </cell>
          <cell r="BB93">
            <v>878590</v>
          </cell>
          <cell r="BC93">
            <v>722.52943912812043</v>
          </cell>
          <cell r="BD93">
            <v>0</v>
          </cell>
          <cell r="BE93">
            <v>893934.25</v>
          </cell>
          <cell r="BF93">
            <v>893934.24999999988</v>
          </cell>
          <cell r="BG93">
            <v>0</v>
          </cell>
          <cell r="BH93">
            <v>893934.25</v>
          </cell>
          <cell r="BI93">
            <v>757290</v>
          </cell>
          <cell r="BJ93">
            <v>757290</v>
          </cell>
          <cell r="BK93">
            <v>3676.1650485436894</v>
          </cell>
          <cell r="BL93">
            <v>3585.3921568627452</v>
          </cell>
          <cell r="BM93">
            <v>2.5317423508945093E-2</v>
          </cell>
          <cell r="BN93">
            <v>0</v>
          </cell>
          <cell r="BO93">
            <v>0</v>
          </cell>
          <cell r="BP93">
            <v>893934.25</v>
          </cell>
          <cell r="BQ93">
            <v>4265</v>
          </cell>
          <cell r="BR93" t="str">
            <v>Y</v>
          </cell>
          <cell r="BS93">
            <v>4339.4866504854372</v>
          </cell>
          <cell r="BT93">
            <v>1.9803864401775728E-2</v>
          </cell>
          <cell r="BU93">
            <v>-7482.7997760732678</v>
          </cell>
          <cell r="BV93">
            <v>886451.45022392669</v>
          </cell>
          <cell r="BW93">
            <v>0</v>
          </cell>
          <cell r="BX93">
            <v>886451.45022392669</v>
          </cell>
          <cell r="BY93">
            <v>15344.25</v>
          </cell>
          <cell r="BZ93">
            <v>871107.20022392669</v>
          </cell>
        </row>
        <row r="94">
          <cell r="C94">
            <v>9253041</v>
          </cell>
          <cell r="D94" t="str">
            <v>Mrs Mary King's CofE (Controlled) Primary School</v>
          </cell>
          <cell r="E94">
            <v>100</v>
          </cell>
          <cell r="F94">
            <v>100</v>
          </cell>
          <cell r="G94">
            <v>0</v>
          </cell>
          <cell r="H94">
            <v>321700</v>
          </cell>
          <cell r="I94">
            <v>0</v>
          </cell>
          <cell r="J94">
            <v>0</v>
          </cell>
          <cell r="K94">
            <v>10810</v>
          </cell>
          <cell r="L94">
            <v>0</v>
          </cell>
          <cell r="M94">
            <v>15340</v>
          </cell>
          <cell r="N94">
            <v>0</v>
          </cell>
          <cell r="O94">
            <v>880</v>
          </cell>
          <cell r="P94">
            <v>1890.0000000000002</v>
          </cell>
          <cell r="Q94">
            <v>420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41898.876404494382</v>
          </cell>
          <cell r="AE94">
            <v>0</v>
          </cell>
          <cell r="AF94">
            <v>925.0000000000008</v>
          </cell>
          <cell r="AG94">
            <v>0</v>
          </cell>
          <cell r="AH94">
            <v>121300</v>
          </cell>
          <cell r="AI94">
            <v>36568.758344459275</v>
          </cell>
          <cell r="AJ94">
            <v>0</v>
          </cell>
          <cell r="AK94">
            <v>0</v>
          </cell>
          <cell r="AL94">
            <v>10079.799999999999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321700</v>
          </cell>
          <cell r="AV94">
            <v>72163.876404494382</v>
          </cell>
          <cell r="AW94">
            <v>167948.55834445928</v>
          </cell>
          <cell r="AX94">
            <v>62366.958202247188</v>
          </cell>
          <cell r="AY94">
            <v>561812.43474895367</v>
          </cell>
          <cell r="AZ94">
            <v>551732.63474895363</v>
          </cell>
          <cell r="BA94">
            <v>4265</v>
          </cell>
          <cell r="BB94">
            <v>426500</v>
          </cell>
          <cell r="BC94">
            <v>0</v>
          </cell>
          <cell r="BD94">
            <v>0</v>
          </cell>
          <cell r="BE94">
            <v>561812.43474895367</v>
          </cell>
          <cell r="BF94">
            <v>561812.43474895367</v>
          </cell>
          <cell r="BG94">
            <v>0</v>
          </cell>
          <cell r="BH94">
            <v>436579.8</v>
          </cell>
          <cell r="BI94">
            <v>268631.24165554071</v>
          </cell>
          <cell r="BJ94">
            <v>393863.8764044944</v>
          </cell>
          <cell r="BK94">
            <v>3938.6387640449439</v>
          </cell>
          <cell r="BL94">
            <v>3697.0460609952156</v>
          </cell>
          <cell r="BM94">
            <v>6.5347496099275912E-2</v>
          </cell>
          <cell r="BN94">
            <v>0</v>
          </cell>
          <cell r="BO94">
            <v>0</v>
          </cell>
          <cell r="BP94">
            <v>561812.43474895367</v>
          </cell>
          <cell r="BQ94">
            <v>5517.3263474895366</v>
          </cell>
          <cell r="BR94" t="str">
            <v>Y</v>
          </cell>
          <cell r="BS94">
            <v>5618.1243474895364</v>
          </cell>
          <cell r="BT94">
            <v>3.1509008602361721E-2</v>
          </cell>
          <cell r="BU94">
            <v>-3632.4270757637223</v>
          </cell>
          <cell r="BV94">
            <v>558180.00767318998</v>
          </cell>
          <cell r="BW94">
            <v>0</v>
          </cell>
          <cell r="BX94">
            <v>558180.00767318998</v>
          </cell>
          <cell r="BY94">
            <v>10079.799999999999</v>
          </cell>
          <cell r="BZ94">
            <v>548100.20767318993</v>
          </cell>
        </row>
        <row r="95">
          <cell r="C95">
            <v>9253045</v>
          </cell>
          <cell r="D95" t="str">
            <v>Navenby Church of England Primary School</v>
          </cell>
          <cell r="E95">
            <v>195</v>
          </cell>
          <cell r="F95">
            <v>195</v>
          </cell>
          <cell r="G95">
            <v>0</v>
          </cell>
          <cell r="H95">
            <v>627315</v>
          </cell>
          <cell r="I95">
            <v>0</v>
          </cell>
          <cell r="J95">
            <v>0</v>
          </cell>
          <cell r="K95">
            <v>12689.999999999958</v>
          </cell>
          <cell r="L95">
            <v>0</v>
          </cell>
          <cell r="M95">
            <v>16520.000000000047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663.70481927710853</v>
          </cell>
          <cell r="AB95">
            <v>0</v>
          </cell>
          <cell r="AC95">
            <v>0</v>
          </cell>
          <cell r="AD95">
            <v>48811.708860759485</v>
          </cell>
          <cell r="AE95">
            <v>0</v>
          </cell>
          <cell r="AF95">
            <v>0</v>
          </cell>
          <cell r="AG95">
            <v>0</v>
          </cell>
          <cell r="AH95">
            <v>121300</v>
          </cell>
          <cell r="AI95">
            <v>0</v>
          </cell>
          <cell r="AJ95">
            <v>0</v>
          </cell>
          <cell r="AK95">
            <v>0</v>
          </cell>
          <cell r="AL95">
            <v>18463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627315</v>
          </cell>
          <cell r="AV95">
            <v>78685.413680036596</v>
          </cell>
          <cell r="AW95">
            <v>139763</v>
          </cell>
          <cell r="AX95">
            <v>81123.776034177208</v>
          </cell>
          <cell r="AY95">
            <v>845763.41368003655</v>
          </cell>
          <cell r="AZ95">
            <v>827300.41368003655</v>
          </cell>
          <cell r="BA95">
            <v>4265</v>
          </cell>
          <cell r="BB95">
            <v>831675</v>
          </cell>
          <cell r="BC95">
            <v>4374.5863199634477</v>
          </cell>
          <cell r="BD95">
            <v>0</v>
          </cell>
          <cell r="BE95">
            <v>850138</v>
          </cell>
          <cell r="BF95">
            <v>850138.00000000012</v>
          </cell>
          <cell r="BG95">
            <v>0</v>
          </cell>
          <cell r="BH95">
            <v>850138</v>
          </cell>
          <cell r="BI95">
            <v>710375</v>
          </cell>
          <cell r="BJ95">
            <v>710375</v>
          </cell>
          <cell r="BK95">
            <v>3642.9487179487178</v>
          </cell>
          <cell r="BL95">
            <v>3564.263959390863</v>
          </cell>
          <cell r="BM95">
            <v>2.2076018907225419E-2</v>
          </cell>
          <cell r="BN95">
            <v>0</v>
          </cell>
          <cell r="BO95">
            <v>0</v>
          </cell>
          <cell r="BP95">
            <v>850138</v>
          </cell>
          <cell r="BQ95">
            <v>4265</v>
          </cell>
          <cell r="BR95" t="str">
            <v>Y</v>
          </cell>
          <cell r="BS95">
            <v>4359.6820512820514</v>
          </cell>
          <cell r="BT95">
            <v>2.0113910776358601E-2</v>
          </cell>
          <cell r="BU95">
            <v>-7083.2327977392588</v>
          </cell>
          <cell r="BV95">
            <v>843054.76720226079</v>
          </cell>
          <cell r="BW95">
            <v>0</v>
          </cell>
          <cell r="BX95">
            <v>843054.76720226079</v>
          </cell>
          <cell r="BY95">
            <v>18463</v>
          </cell>
          <cell r="BZ95">
            <v>824591.76720226079</v>
          </cell>
        </row>
        <row r="96">
          <cell r="C96">
            <v>9253047</v>
          </cell>
          <cell r="D96" t="str">
            <v>The North Hykeham All Saints Church of England Primary School</v>
          </cell>
          <cell r="E96">
            <v>197</v>
          </cell>
          <cell r="F96">
            <v>197</v>
          </cell>
          <cell r="G96">
            <v>0</v>
          </cell>
          <cell r="H96">
            <v>633749</v>
          </cell>
          <cell r="I96">
            <v>0</v>
          </cell>
          <cell r="J96">
            <v>0</v>
          </cell>
          <cell r="K96">
            <v>16919.999999999996</v>
          </cell>
          <cell r="L96">
            <v>0</v>
          </cell>
          <cell r="M96">
            <v>21830.000000000029</v>
          </cell>
          <cell r="N96">
            <v>0</v>
          </cell>
          <cell r="O96">
            <v>0</v>
          </cell>
          <cell r="P96">
            <v>540.00000000000045</v>
          </cell>
          <cell r="Q96">
            <v>840.0000000000008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2634.4378698224809</v>
          </cell>
          <cell r="AB96">
            <v>0</v>
          </cell>
          <cell r="AC96">
            <v>0</v>
          </cell>
          <cell r="AD96">
            <v>59174.81012658227</v>
          </cell>
          <cell r="AE96">
            <v>0</v>
          </cell>
          <cell r="AF96">
            <v>0</v>
          </cell>
          <cell r="AG96">
            <v>0</v>
          </cell>
          <cell r="AH96">
            <v>121300</v>
          </cell>
          <cell r="AI96">
            <v>0</v>
          </cell>
          <cell r="AJ96">
            <v>0</v>
          </cell>
          <cell r="AK96">
            <v>0</v>
          </cell>
          <cell r="AL96">
            <v>19211.5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633749</v>
          </cell>
          <cell r="AV96">
            <v>101939.24799640478</v>
          </cell>
          <cell r="AW96">
            <v>140511.5</v>
          </cell>
          <cell r="AX96">
            <v>91019.420376202528</v>
          </cell>
          <cell r="AY96">
            <v>876199.74799640477</v>
          </cell>
          <cell r="AZ96">
            <v>856988.24799640477</v>
          </cell>
          <cell r="BA96">
            <v>4265</v>
          </cell>
          <cell r="BB96">
            <v>840205</v>
          </cell>
          <cell r="BC96">
            <v>0</v>
          </cell>
          <cell r="BD96">
            <v>0</v>
          </cell>
          <cell r="BE96">
            <v>876199.74799640477</v>
          </cell>
          <cell r="BF96">
            <v>876199.74799640477</v>
          </cell>
          <cell r="BG96">
            <v>0</v>
          </cell>
          <cell r="BH96">
            <v>859416.5</v>
          </cell>
          <cell r="BI96">
            <v>718905</v>
          </cell>
          <cell r="BJ96">
            <v>735688.24799640477</v>
          </cell>
          <cell r="BK96">
            <v>3734.458111656877</v>
          </cell>
          <cell r="BL96">
            <v>3624.2363153061224</v>
          </cell>
          <cell r="BM96">
            <v>3.0412419820765663E-2</v>
          </cell>
          <cell r="BN96">
            <v>0</v>
          </cell>
          <cell r="BO96">
            <v>0</v>
          </cell>
          <cell r="BP96">
            <v>876199.74799640477</v>
          </cell>
          <cell r="BQ96">
            <v>4350.1941522660145</v>
          </cell>
          <cell r="BR96" t="str">
            <v>Y</v>
          </cell>
          <cell r="BS96">
            <v>4447.714456834542</v>
          </cell>
          <cell r="BT96">
            <v>2.4551831216946818E-2</v>
          </cell>
          <cell r="BU96">
            <v>-7155.8813392545326</v>
          </cell>
          <cell r="BV96">
            <v>869043.86665715021</v>
          </cell>
          <cell r="BW96">
            <v>0</v>
          </cell>
          <cell r="BX96">
            <v>869043.86665715021</v>
          </cell>
          <cell r="BY96">
            <v>19211.5</v>
          </cell>
          <cell r="BZ96">
            <v>849832.36665715021</v>
          </cell>
        </row>
        <row r="97">
          <cell r="C97">
            <v>9253050</v>
          </cell>
          <cell r="D97" t="str">
            <v>The Potterhanworth Church of England Primary School</v>
          </cell>
          <cell r="E97">
            <v>126</v>
          </cell>
          <cell r="F97">
            <v>126</v>
          </cell>
          <cell r="G97">
            <v>0</v>
          </cell>
          <cell r="H97">
            <v>405342</v>
          </cell>
          <cell r="I97">
            <v>0</v>
          </cell>
          <cell r="J97">
            <v>0</v>
          </cell>
          <cell r="K97">
            <v>5639.9999999999982</v>
          </cell>
          <cell r="L97">
            <v>0</v>
          </cell>
          <cell r="M97">
            <v>7669.9999999999873</v>
          </cell>
          <cell r="N97">
            <v>0</v>
          </cell>
          <cell r="O97">
            <v>0</v>
          </cell>
          <cell r="P97">
            <v>540.00000000000091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20512.372881355932</v>
          </cell>
          <cell r="AE97">
            <v>0</v>
          </cell>
          <cell r="AF97">
            <v>407.00000000000148</v>
          </cell>
          <cell r="AG97">
            <v>0</v>
          </cell>
          <cell r="AH97">
            <v>121300</v>
          </cell>
          <cell r="AI97">
            <v>10005.373831775694</v>
          </cell>
          <cell r="AJ97">
            <v>0</v>
          </cell>
          <cell r="AK97">
            <v>0</v>
          </cell>
          <cell r="AL97">
            <v>11976</v>
          </cell>
          <cell r="AM97">
            <v>0</v>
          </cell>
          <cell r="AN97">
            <v>0</v>
          </cell>
          <cell r="AO97">
            <v>0</v>
          </cell>
          <cell r="AP97">
            <v>17445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405342</v>
          </cell>
          <cell r="AV97">
            <v>34769.372881355914</v>
          </cell>
          <cell r="AW97">
            <v>160726.37383177568</v>
          </cell>
          <cell r="AX97">
            <v>47966.248609491515</v>
          </cell>
          <cell r="AY97">
            <v>600837.74671313167</v>
          </cell>
          <cell r="AZ97">
            <v>571416.74671313167</v>
          </cell>
          <cell r="BA97">
            <v>4265</v>
          </cell>
          <cell r="BB97">
            <v>537390</v>
          </cell>
          <cell r="BC97">
            <v>0</v>
          </cell>
          <cell r="BD97">
            <v>0</v>
          </cell>
          <cell r="BE97">
            <v>600837.74671313167</v>
          </cell>
          <cell r="BF97">
            <v>600837.74671313167</v>
          </cell>
          <cell r="BG97">
            <v>0</v>
          </cell>
          <cell r="BH97">
            <v>566811</v>
          </cell>
          <cell r="BI97">
            <v>406084.62616822432</v>
          </cell>
          <cell r="BJ97">
            <v>440111.37288135599</v>
          </cell>
          <cell r="BK97">
            <v>3492.9474038202857</v>
          </cell>
          <cell r="BL97">
            <v>3304.6719493560972</v>
          </cell>
          <cell r="BM97">
            <v>5.6972509631666522E-2</v>
          </cell>
          <cell r="BN97">
            <v>0</v>
          </cell>
          <cell r="BO97">
            <v>0</v>
          </cell>
          <cell r="BP97">
            <v>600837.74671313167</v>
          </cell>
          <cell r="BQ97">
            <v>4535.0535453423145</v>
          </cell>
          <cell r="BR97" t="str">
            <v>Y</v>
          </cell>
          <cell r="BS97">
            <v>4768.5535453423145</v>
          </cell>
          <cell r="BT97">
            <v>5.8891648126246476E-2</v>
          </cell>
          <cell r="BU97">
            <v>-4576.8581154622898</v>
          </cell>
          <cell r="BV97">
            <v>596260.88859766943</v>
          </cell>
          <cell r="BW97">
            <v>0</v>
          </cell>
          <cell r="BX97">
            <v>596260.88859766943</v>
          </cell>
          <cell r="BY97">
            <v>11976</v>
          </cell>
          <cell r="BZ97">
            <v>584284.88859766943</v>
          </cell>
        </row>
        <row r="98">
          <cell r="C98">
            <v>9253052</v>
          </cell>
          <cell r="D98" t="str">
            <v>The Ropsley Church of England Primary School</v>
          </cell>
          <cell r="E98">
            <v>113</v>
          </cell>
          <cell r="F98">
            <v>113</v>
          </cell>
          <cell r="G98">
            <v>0</v>
          </cell>
          <cell r="H98">
            <v>363521</v>
          </cell>
          <cell r="I98">
            <v>0</v>
          </cell>
          <cell r="J98">
            <v>0</v>
          </cell>
          <cell r="K98">
            <v>4229.9999999999973</v>
          </cell>
          <cell r="L98">
            <v>0</v>
          </cell>
          <cell r="M98">
            <v>5309.9999999999973</v>
          </cell>
          <cell r="N98">
            <v>0</v>
          </cell>
          <cell r="O98">
            <v>219.99999999999991</v>
          </cell>
          <cell r="P98">
            <v>1080.0000000000007</v>
          </cell>
          <cell r="Q98">
            <v>0</v>
          </cell>
          <cell r="R98">
            <v>0</v>
          </cell>
          <cell r="S98">
            <v>1470.0000000000009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1302.959183673468</v>
          </cell>
          <cell r="AB98">
            <v>0</v>
          </cell>
          <cell r="AC98">
            <v>0</v>
          </cell>
          <cell r="AD98">
            <v>28502.232142857145</v>
          </cell>
          <cell r="AE98">
            <v>0</v>
          </cell>
          <cell r="AF98">
            <v>0</v>
          </cell>
          <cell r="AG98">
            <v>0</v>
          </cell>
          <cell r="AH98">
            <v>121300</v>
          </cell>
          <cell r="AI98">
            <v>27022.69692923898</v>
          </cell>
          <cell r="AJ98">
            <v>0</v>
          </cell>
          <cell r="AK98">
            <v>0</v>
          </cell>
          <cell r="AL98">
            <v>10728.5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363521</v>
          </cell>
          <cell r="AV98">
            <v>42115.191326530607</v>
          </cell>
          <cell r="AW98">
            <v>159051.19692923897</v>
          </cell>
          <cell r="AX98">
            <v>52292.45371107143</v>
          </cell>
          <cell r="AY98">
            <v>564687.38825576962</v>
          </cell>
          <cell r="AZ98">
            <v>553958.88825576962</v>
          </cell>
          <cell r="BA98">
            <v>4265</v>
          </cell>
          <cell r="BB98">
            <v>481945</v>
          </cell>
          <cell r="BC98">
            <v>0</v>
          </cell>
          <cell r="BD98">
            <v>0</v>
          </cell>
          <cell r="BE98">
            <v>564687.38825576962</v>
          </cell>
          <cell r="BF98">
            <v>564687.38825576962</v>
          </cell>
          <cell r="BG98">
            <v>0</v>
          </cell>
          <cell r="BH98">
            <v>492673.5</v>
          </cell>
          <cell r="BI98">
            <v>333622.30307076103</v>
          </cell>
          <cell r="BJ98">
            <v>405636.19132653065</v>
          </cell>
          <cell r="BK98">
            <v>3589.7008081993863</v>
          </cell>
          <cell r="BL98">
            <v>3404.5102043189086</v>
          </cell>
          <cell r="BM98">
            <v>5.439566714928562E-2</v>
          </cell>
          <cell r="BN98">
            <v>0</v>
          </cell>
          <cell r="BO98">
            <v>0</v>
          </cell>
          <cell r="BP98">
            <v>564687.38825576962</v>
          </cell>
          <cell r="BQ98">
            <v>4902.2910465112354</v>
          </cell>
          <cell r="BR98" t="str">
            <v>Y</v>
          </cell>
          <cell r="BS98">
            <v>4997.2335243873422</v>
          </cell>
          <cell r="BT98">
            <v>2.7456082975425344E-2</v>
          </cell>
          <cell r="BU98">
            <v>-4104.6425956130061</v>
          </cell>
          <cell r="BV98">
            <v>560582.74566015659</v>
          </cell>
          <cell r="BW98">
            <v>0</v>
          </cell>
          <cell r="BX98">
            <v>560582.74566015659</v>
          </cell>
          <cell r="BY98">
            <v>10728.5</v>
          </cell>
          <cell r="BZ98">
            <v>549854.24566015659</v>
          </cell>
        </row>
        <row r="99">
          <cell r="C99">
            <v>9253056</v>
          </cell>
          <cell r="D99" t="str">
            <v>St Lawrence Church of England Primary School</v>
          </cell>
          <cell r="E99">
            <v>202</v>
          </cell>
          <cell r="F99">
            <v>202</v>
          </cell>
          <cell r="G99">
            <v>0</v>
          </cell>
          <cell r="H99">
            <v>649834</v>
          </cell>
          <cell r="I99">
            <v>0</v>
          </cell>
          <cell r="J99">
            <v>0</v>
          </cell>
          <cell r="K99">
            <v>10340.000000000009</v>
          </cell>
          <cell r="L99">
            <v>0</v>
          </cell>
          <cell r="M99">
            <v>13570.000000000016</v>
          </cell>
          <cell r="N99">
            <v>0</v>
          </cell>
          <cell r="O99">
            <v>442.1890547263684</v>
          </cell>
          <cell r="P99">
            <v>814.02985074627088</v>
          </cell>
          <cell r="Q99">
            <v>0</v>
          </cell>
          <cell r="R99">
            <v>1386.8656716417947</v>
          </cell>
          <cell r="S99">
            <v>0</v>
          </cell>
          <cell r="T99">
            <v>643.18407960198965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1979.1329479768733</v>
          </cell>
          <cell r="AB99">
            <v>0</v>
          </cell>
          <cell r="AC99">
            <v>0</v>
          </cell>
          <cell r="AD99">
            <v>48127.108433734946</v>
          </cell>
          <cell r="AE99">
            <v>0</v>
          </cell>
          <cell r="AF99">
            <v>0</v>
          </cell>
          <cell r="AG99">
            <v>0</v>
          </cell>
          <cell r="AH99">
            <v>121300</v>
          </cell>
          <cell r="AI99">
            <v>0</v>
          </cell>
          <cell r="AJ99">
            <v>0</v>
          </cell>
          <cell r="AK99">
            <v>0</v>
          </cell>
          <cell r="AL99">
            <v>17714.5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649834</v>
          </cell>
          <cell r="AV99">
            <v>77302.51003842827</v>
          </cell>
          <cell r="AW99">
            <v>139014.5</v>
          </cell>
          <cell r="AX99">
            <v>82991.898849969424</v>
          </cell>
          <cell r="AY99">
            <v>866151.01003842824</v>
          </cell>
          <cell r="AZ99">
            <v>848436.51003842824</v>
          </cell>
          <cell r="BA99">
            <v>4265</v>
          </cell>
          <cell r="BB99">
            <v>861530</v>
          </cell>
          <cell r="BC99">
            <v>13093.489961571759</v>
          </cell>
          <cell r="BD99">
            <v>0</v>
          </cell>
          <cell r="BE99">
            <v>879244.5</v>
          </cell>
          <cell r="BF99">
            <v>879244.5</v>
          </cell>
          <cell r="BG99">
            <v>0</v>
          </cell>
          <cell r="BH99">
            <v>879244.5</v>
          </cell>
          <cell r="BI99">
            <v>740230</v>
          </cell>
          <cell r="BJ99">
            <v>740230</v>
          </cell>
          <cell r="BK99">
            <v>3664.5049504950493</v>
          </cell>
          <cell r="BL99">
            <v>3579.5049504950493</v>
          </cell>
          <cell r="BM99">
            <v>2.3746300445329573E-2</v>
          </cell>
          <cell r="BN99">
            <v>0</v>
          </cell>
          <cell r="BO99">
            <v>0</v>
          </cell>
          <cell r="BP99">
            <v>879244.5</v>
          </cell>
          <cell r="BQ99">
            <v>4265</v>
          </cell>
          <cell r="BR99" t="str">
            <v>Y</v>
          </cell>
          <cell r="BS99">
            <v>4352.6955445544554</v>
          </cell>
          <cell r="BT99">
            <v>1.9917072132396907E-2</v>
          </cell>
          <cell r="BU99">
            <v>-7337.5026930427193</v>
          </cell>
          <cell r="BV99">
            <v>871906.99730695726</v>
          </cell>
          <cell r="BW99">
            <v>0</v>
          </cell>
          <cell r="BX99">
            <v>871906.99730695726</v>
          </cell>
          <cell r="BY99">
            <v>17714.5</v>
          </cell>
          <cell r="BZ99">
            <v>854192.49730695726</v>
          </cell>
        </row>
        <row r="100">
          <cell r="C100">
            <v>9253066</v>
          </cell>
          <cell r="D100" t="str">
            <v>Swinderby All Saints Church of England Primary School</v>
          </cell>
          <cell r="E100">
            <v>75</v>
          </cell>
          <cell r="F100">
            <v>75</v>
          </cell>
          <cell r="G100">
            <v>0</v>
          </cell>
          <cell r="H100">
            <v>241275</v>
          </cell>
          <cell r="I100">
            <v>0</v>
          </cell>
          <cell r="J100">
            <v>0</v>
          </cell>
          <cell r="K100">
            <v>6109.9999999999882</v>
          </cell>
          <cell r="L100">
            <v>0</v>
          </cell>
          <cell r="M100">
            <v>7669.9999999999854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459.99999999999881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15409.09090909091</v>
          </cell>
          <cell r="AE100">
            <v>0</v>
          </cell>
          <cell r="AF100">
            <v>0</v>
          </cell>
          <cell r="AG100">
            <v>0</v>
          </cell>
          <cell r="AH100">
            <v>121300</v>
          </cell>
          <cell r="AI100">
            <v>54926.56875834446</v>
          </cell>
          <cell r="AJ100">
            <v>0</v>
          </cell>
          <cell r="AK100">
            <v>0</v>
          </cell>
          <cell r="AL100">
            <v>10728.5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241275</v>
          </cell>
          <cell r="AV100">
            <v>29649.090909090883</v>
          </cell>
          <cell r="AW100">
            <v>186955.06875834445</v>
          </cell>
          <cell r="AX100">
            <v>36135.420363636353</v>
          </cell>
          <cell r="AY100">
            <v>457879.15966743533</v>
          </cell>
          <cell r="AZ100">
            <v>447150.65966743533</v>
          </cell>
          <cell r="BA100">
            <v>4265</v>
          </cell>
          <cell r="BB100">
            <v>319875</v>
          </cell>
          <cell r="BC100">
            <v>0</v>
          </cell>
          <cell r="BD100">
            <v>0</v>
          </cell>
          <cell r="BE100">
            <v>457879.15966743533</v>
          </cell>
          <cell r="BF100">
            <v>457879.15966743533</v>
          </cell>
          <cell r="BG100">
            <v>0</v>
          </cell>
          <cell r="BH100">
            <v>330603.5</v>
          </cell>
          <cell r="BI100">
            <v>143648.43124165555</v>
          </cell>
          <cell r="BJ100">
            <v>270924.09090909088</v>
          </cell>
          <cell r="BK100">
            <v>3612.3212121212118</v>
          </cell>
          <cell r="BL100">
            <v>2812.8056017931085</v>
          </cell>
          <cell r="BM100">
            <v>0.28424133179286465</v>
          </cell>
          <cell r="BN100">
            <v>0</v>
          </cell>
          <cell r="BO100">
            <v>0</v>
          </cell>
          <cell r="BP100">
            <v>457879.15966743533</v>
          </cell>
          <cell r="BQ100">
            <v>5962.0087955658046</v>
          </cell>
          <cell r="BR100" t="str">
            <v>Y</v>
          </cell>
          <cell r="BS100">
            <v>6105.0554622324707</v>
          </cell>
          <cell r="BT100">
            <v>0.17873563072618692</v>
          </cell>
          <cell r="BU100">
            <v>-2724.3203068227917</v>
          </cell>
          <cell r="BV100">
            <v>455154.83936061256</v>
          </cell>
          <cell r="BW100">
            <v>0</v>
          </cell>
          <cell r="BX100">
            <v>455154.83936061256</v>
          </cell>
          <cell r="BY100">
            <v>10728.5</v>
          </cell>
          <cell r="BZ100">
            <v>444426.33936061256</v>
          </cell>
        </row>
        <row r="101">
          <cell r="C101">
            <v>9253068</v>
          </cell>
          <cell r="D101" t="str">
            <v>The St Michael's Church of England Primary School, Thorpe on the Hill</v>
          </cell>
          <cell r="E101">
            <v>195</v>
          </cell>
          <cell r="F101">
            <v>195</v>
          </cell>
          <cell r="G101">
            <v>0</v>
          </cell>
          <cell r="H101">
            <v>627315</v>
          </cell>
          <cell r="I101">
            <v>0</v>
          </cell>
          <cell r="J101">
            <v>0</v>
          </cell>
          <cell r="K101">
            <v>10340.000000000016</v>
          </cell>
          <cell r="L101">
            <v>0</v>
          </cell>
          <cell r="M101">
            <v>14159.999999999991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54021.290322580651</v>
          </cell>
          <cell r="AE101">
            <v>0</v>
          </cell>
          <cell r="AF101">
            <v>0</v>
          </cell>
          <cell r="AG101">
            <v>0</v>
          </cell>
          <cell r="AH101">
            <v>121300</v>
          </cell>
          <cell r="AI101">
            <v>0</v>
          </cell>
          <cell r="AJ101">
            <v>0</v>
          </cell>
          <cell r="AK101">
            <v>0</v>
          </cell>
          <cell r="AL101">
            <v>12974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627315</v>
          </cell>
          <cell r="AV101">
            <v>78521.290322580666</v>
          </cell>
          <cell r="AW101">
            <v>134274</v>
          </cell>
          <cell r="AX101">
            <v>84091.294090322583</v>
          </cell>
          <cell r="AY101">
            <v>840110.29032258061</v>
          </cell>
          <cell r="AZ101">
            <v>827136.29032258061</v>
          </cell>
          <cell r="BA101">
            <v>4265</v>
          </cell>
          <cell r="BB101">
            <v>831675</v>
          </cell>
          <cell r="BC101">
            <v>4538.7096774193924</v>
          </cell>
          <cell r="BD101">
            <v>0</v>
          </cell>
          <cell r="BE101">
            <v>844649</v>
          </cell>
          <cell r="BF101">
            <v>844649</v>
          </cell>
          <cell r="BG101">
            <v>0</v>
          </cell>
          <cell r="BH101">
            <v>844649</v>
          </cell>
          <cell r="BI101">
            <v>710375</v>
          </cell>
          <cell r="BJ101">
            <v>710375</v>
          </cell>
          <cell r="BK101">
            <v>3642.9487179487178</v>
          </cell>
          <cell r="BL101">
            <v>3541.5789473684213</v>
          </cell>
          <cell r="BM101">
            <v>2.8622761792623477E-2</v>
          </cell>
          <cell r="BN101">
            <v>0</v>
          </cell>
          <cell r="BO101">
            <v>0</v>
          </cell>
          <cell r="BP101">
            <v>844649</v>
          </cell>
          <cell r="BQ101">
            <v>4265</v>
          </cell>
          <cell r="BR101" t="str">
            <v>Y</v>
          </cell>
          <cell r="BS101">
            <v>4331.5333333333338</v>
          </cell>
          <cell r="BT101">
            <v>1.9595940074052631E-2</v>
          </cell>
          <cell r="BU101">
            <v>-7083.2327977392588</v>
          </cell>
          <cell r="BV101">
            <v>837565.76720226079</v>
          </cell>
          <cell r="BW101">
            <v>0</v>
          </cell>
          <cell r="BX101">
            <v>837565.76720226079</v>
          </cell>
          <cell r="BY101">
            <v>12974</v>
          </cell>
          <cell r="BZ101">
            <v>824591.76720226079</v>
          </cell>
        </row>
        <row r="102">
          <cell r="C102">
            <v>9253070</v>
          </cell>
          <cell r="D102" t="str">
            <v>The Uffington Church of England Primary School</v>
          </cell>
          <cell r="E102">
            <v>99</v>
          </cell>
          <cell r="F102">
            <v>99</v>
          </cell>
          <cell r="G102">
            <v>0</v>
          </cell>
          <cell r="H102">
            <v>318483</v>
          </cell>
          <cell r="I102">
            <v>0</v>
          </cell>
          <cell r="J102">
            <v>0</v>
          </cell>
          <cell r="K102">
            <v>469.99999999999994</v>
          </cell>
          <cell r="L102">
            <v>0</v>
          </cell>
          <cell r="M102">
            <v>1179.9999999999998</v>
          </cell>
          <cell r="N102">
            <v>0</v>
          </cell>
          <cell r="O102">
            <v>659.99999999999989</v>
          </cell>
          <cell r="P102">
            <v>269.99999999999994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1331.7857142857138</v>
          </cell>
          <cell r="AB102">
            <v>0</v>
          </cell>
          <cell r="AC102">
            <v>0</v>
          </cell>
          <cell r="AD102">
            <v>24188.108108108107</v>
          </cell>
          <cell r="AE102">
            <v>0</v>
          </cell>
          <cell r="AF102">
            <v>0</v>
          </cell>
          <cell r="AG102">
            <v>0</v>
          </cell>
          <cell r="AH102">
            <v>121300</v>
          </cell>
          <cell r="AI102">
            <v>37303.070761014678</v>
          </cell>
          <cell r="AJ102">
            <v>0</v>
          </cell>
          <cell r="AK102">
            <v>0</v>
          </cell>
          <cell r="AL102">
            <v>7734.5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318483</v>
          </cell>
          <cell r="AV102">
            <v>28099.89382239382</v>
          </cell>
          <cell r="AW102">
            <v>166337.57076101468</v>
          </cell>
          <cell r="AX102">
            <v>44682.236343783778</v>
          </cell>
          <cell r="AY102">
            <v>512920.46458340855</v>
          </cell>
          <cell r="AZ102">
            <v>505185.96458340855</v>
          </cell>
          <cell r="BA102">
            <v>4265</v>
          </cell>
          <cell r="BB102">
            <v>422235</v>
          </cell>
          <cell r="BC102">
            <v>0</v>
          </cell>
          <cell r="BD102">
            <v>0</v>
          </cell>
          <cell r="BE102">
            <v>512920.46458340855</v>
          </cell>
          <cell r="BF102">
            <v>512920.46458340855</v>
          </cell>
          <cell r="BG102">
            <v>0</v>
          </cell>
          <cell r="BH102">
            <v>429969.5</v>
          </cell>
          <cell r="BI102">
            <v>263631.92923898529</v>
          </cell>
          <cell r="BJ102">
            <v>346582.89382239385</v>
          </cell>
          <cell r="BK102">
            <v>3500.8373113373113</v>
          </cell>
          <cell r="BL102">
            <v>3030.0288379430144</v>
          </cell>
          <cell r="BM102">
            <v>0.15538085562047427</v>
          </cell>
          <cell r="BN102">
            <v>0</v>
          </cell>
          <cell r="BO102">
            <v>0</v>
          </cell>
          <cell r="BP102">
            <v>512920.46458340855</v>
          </cell>
          <cell r="BQ102">
            <v>5102.8885311455406</v>
          </cell>
          <cell r="BR102" t="str">
            <v>Y</v>
          </cell>
          <cell r="BS102">
            <v>5181.0147937718039</v>
          </cell>
          <cell r="BT102">
            <v>5.300288142894849E-2</v>
          </cell>
          <cell r="BU102">
            <v>-3596.102805006085</v>
          </cell>
          <cell r="BV102">
            <v>509324.36177840247</v>
          </cell>
          <cell r="BW102">
            <v>0</v>
          </cell>
          <cell r="BX102">
            <v>509324.36177840247</v>
          </cell>
          <cell r="BY102">
            <v>7734.5</v>
          </cell>
          <cell r="BZ102">
            <v>501589.86177840247</v>
          </cell>
        </row>
        <row r="103">
          <cell r="C103">
            <v>9253071</v>
          </cell>
          <cell r="D103" t="str">
            <v>The Welbourn Church of England Primary School</v>
          </cell>
          <cell r="E103">
            <v>60</v>
          </cell>
          <cell r="F103">
            <v>60</v>
          </cell>
          <cell r="G103">
            <v>0</v>
          </cell>
          <cell r="H103">
            <v>193020</v>
          </cell>
          <cell r="I103">
            <v>0</v>
          </cell>
          <cell r="J103">
            <v>0</v>
          </cell>
          <cell r="K103">
            <v>6110.00000000001</v>
          </cell>
          <cell r="L103">
            <v>0</v>
          </cell>
          <cell r="M103">
            <v>7670.0000000000127</v>
          </cell>
          <cell r="N103">
            <v>0</v>
          </cell>
          <cell r="O103">
            <v>0</v>
          </cell>
          <cell r="P103">
            <v>539.99999999999943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627.77777777777715</v>
          </cell>
          <cell r="AB103">
            <v>0</v>
          </cell>
          <cell r="AC103">
            <v>0</v>
          </cell>
          <cell r="AD103">
            <v>13560</v>
          </cell>
          <cell r="AE103">
            <v>0</v>
          </cell>
          <cell r="AF103">
            <v>1294.9999999999982</v>
          </cell>
          <cell r="AG103">
            <v>0</v>
          </cell>
          <cell r="AH103">
            <v>121300</v>
          </cell>
          <cell r="AI103">
            <v>55000</v>
          </cell>
          <cell r="AJ103">
            <v>0</v>
          </cell>
          <cell r="AK103">
            <v>0</v>
          </cell>
          <cell r="AL103">
            <v>6237.5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193020</v>
          </cell>
          <cell r="AV103">
            <v>29802.777777777796</v>
          </cell>
          <cell r="AW103">
            <v>182537.5</v>
          </cell>
          <cell r="AX103">
            <v>32453.0864</v>
          </cell>
          <cell r="AY103">
            <v>405360.27777777781</v>
          </cell>
          <cell r="AZ103">
            <v>399122.77777777781</v>
          </cell>
          <cell r="BA103">
            <v>4265</v>
          </cell>
          <cell r="BB103">
            <v>255900</v>
          </cell>
          <cell r="BC103">
            <v>0</v>
          </cell>
          <cell r="BD103">
            <v>0</v>
          </cell>
          <cell r="BE103">
            <v>405360.27777777781</v>
          </cell>
          <cell r="BF103">
            <v>405360.27777777775</v>
          </cell>
          <cell r="BG103">
            <v>0</v>
          </cell>
          <cell r="BH103">
            <v>262137.5</v>
          </cell>
          <cell r="BI103">
            <v>79600</v>
          </cell>
          <cell r="BJ103">
            <v>222822.77777777781</v>
          </cell>
          <cell r="BK103">
            <v>3713.7129629629635</v>
          </cell>
          <cell r="BL103">
            <v>2511.0427631578946</v>
          </cell>
          <cell r="BM103">
            <v>0.47895249632968712</v>
          </cell>
          <cell r="BN103">
            <v>0</v>
          </cell>
          <cell r="BO103">
            <v>0</v>
          </cell>
          <cell r="BP103">
            <v>405360.27777777781</v>
          </cell>
          <cell r="BQ103">
            <v>6652.0462962962965</v>
          </cell>
          <cell r="BR103" t="str">
            <v>Y</v>
          </cell>
          <cell r="BS103">
            <v>6756.0046296296305</v>
          </cell>
          <cell r="BT103">
            <v>0.1824727030783988</v>
          </cell>
          <cell r="BU103">
            <v>-2179.4562454582333</v>
          </cell>
          <cell r="BV103">
            <v>403180.82153231959</v>
          </cell>
          <cell r="BW103">
            <v>0</v>
          </cell>
          <cell r="BX103">
            <v>403180.82153231959</v>
          </cell>
          <cell r="BY103">
            <v>6237.5</v>
          </cell>
          <cell r="BZ103">
            <v>396943.32153231959</v>
          </cell>
        </row>
        <row r="104">
          <cell r="C104">
            <v>9253078</v>
          </cell>
          <cell r="D104" t="str">
            <v>The Claypole Church of England Primary School</v>
          </cell>
          <cell r="E104">
            <v>157</v>
          </cell>
          <cell r="F104">
            <v>157</v>
          </cell>
          <cell r="G104">
            <v>0</v>
          </cell>
          <cell r="H104">
            <v>505069</v>
          </cell>
          <cell r="I104">
            <v>0</v>
          </cell>
          <cell r="J104">
            <v>0</v>
          </cell>
          <cell r="K104">
            <v>9399.9999999999891</v>
          </cell>
          <cell r="L104">
            <v>0</v>
          </cell>
          <cell r="M104">
            <v>12389.999999999955</v>
          </cell>
          <cell r="N104">
            <v>0</v>
          </cell>
          <cell r="O104">
            <v>1540.0000000000002</v>
          </cell>
          <cell r="P104">
            <v>270.00000000000011</v>
          </cell>
          <cell r="Q104">
            <v>0</v>
          </cell>
          <cell r="R104">
            <v>0</v>
          </cell>
          <cell r="S104">
            <v>490.00000000000023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687.63565891472831</v>
          </cell>
          <cell r="AB104">
            <v>0</v>
          </cell>
          <cell r="AC104">
            <v>0</v>
          </cell>
          <cell r="AD104">
            <v>37171.619047619053</v>
          </cell>
          <cell r="AE104">
            <v>0</v>
          </cell>
          <cell r="AF104">
            <v>0</v>
          </cell>
          <cell r="AG104">
            <v>0</v>
          </cell>
          <cell r="AH104">
            <v>121300</v>
          </cell>
          <cell r="AI104">
            <v>0</v>
          </cell>
          <cell r="AJ104">
            <v>0</v>
          </cell>
          <cell r="AK104">
            <v>0</v>
          </cell>
          <cell r="AL104">
            <v>22330.25</v>
          </cell>
          <cell r="AM104">
            <v>101998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505069</v>
          </cell>
          <cell r="AV104">
            <v>61949.254706533728</v>
          </cell>
          <cell r="AW104">
            <v>245628.25</v>
          </cell>
          <cell r="AX104">
            <v>67067.258022857131</v>
          </cell>
          <cell r="AY104">
            <v>812646.50470653374</v>
          </cell>
          <cell r="AZ104">
            <v>688318.25470653374</v>
          </cell>
          <cell r="BA104">
            <v>4265</v>
          </cell>
          <cell r="BB104">
            <v>669605</v>
          </cell>
          <cell r="BC104">
            <v>0</v>
          </cell>
          <cell r="BD104">
            <v>0</v>
          </cell>
          <cell r="BE104">
            <v>812646.50470653374</v>
          </cell>
          <cell r="BF104">
            <v>812646.50470653374</v>
          </cell>
          <cell r="BG104">
            <v>0</v>
          </cell>
          <cell r="BH104">
            <v>793933.25</v>
          </cell>
          <cell r="BI104">
            <v>548305</v>
          </cell>
          <cell r="BJ104">
            <v>567018.25470653374</v>
          </cell>
          <cell r="BK104">
            <v>3611.5812401690046</v>
          </cell>
          <cell r="BL104">
            <v>3563.547276774194</v>
          </cell>
          <cell r="BM104">
            <v>1.3479255265638587E-2</v>
          </cell>
          <cell r="BN104">
            <v>0</v>
          </cell>
          <cell r="BO104">
            <v>0</v>
          </cell>
          <cell r="BP104">
            <v>812646.50470653374</v>
          </cell>
          <cell r="BQ104">
            <v>4384.1927051371576</v>
          </cell>
          <cell r="BR104" t="str">
            <v>Y</v>
          </cell>
          <cell r="BS104">
            <v>5176.0923866658204</v>
          </cell>
          <cell r="BT104">
            <v>9.3757517881933872E-3</v>
          </cell>
          <cell r="BU104">
            <v>-5702.910508949044</v>
          </cell>
          <cell r="BV104">
            <v>806943.59419758467</v>
          </cell>
          <cell r="BW104">
            <v>0</v>
          </cell>
          <cell r="BX104">
            <v>806943.59419758467</v>
          </cell>
          <cell r="BY104">
            <v>22330.25</v>
          </cell>
          <cell r="BZ104">
            <v>784613.34419758467</v>
          </cell>
        </row>
        <row r="105">
          <cell r="C105">
            <v>9253088</v>
          </cell>
          <cell r="D105" t="str">
            <v>The Gedney Hill Church of England VC Primary School</v>
          </cell>
          <cell r="E105">
            <v>68</v>
          </cell>
          <cell r="F105">
            <v>68</v>
          </cell>
          <cell r="G105">
            <v>0</v>
          </cell>
          <cell r="H105">
            <v>218756</v>
          </cell>
          <cell r="I105">
            <v>0</v>
          </cell>
          <cell r="J105">
            <v>0</v>
          </cell>
          <cell r="K105">
            <v>9400.0000000000146</v>
          </cell>
          <cell r="L105">
            <v>0</v>
          </cell>
          <cell r="M105">
            <v>12390.000000000013</v>
          </cell>
          <cell r="N105">
            <v>0</v>
          </cell>
          <cell r="O105">
            <v>12057.313432835816</v>
          </cell>
          <cell r="P105">
            <v>0</v>
          </cell>
          <cell r="Q105">
            <v>1278.8059701492543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674.03508771929796</v>
          </cell>
          <cell r="AB105">
            <v>0</v>
          </cell>
          <cell r="AC105">
            <v>0</v>
          </cell>
          <cell r="AD105">
            <v>37768.813559322036</v>
          </cell>
          <cell r="AE105">
            <v>0</v>
          </cell>
          <cell r="AF105">
            <v>0</v>
          </cell>
          <cell r="AG105">
            <v>0</v>
          </cell>
          <cell r="AH105">
            <v>121300</v>
          </cell>
          <cell r="AI105">
            <v>55000</v>
          </cell>
          <cell r="AJ105">
            <v>0</v>
          </cell>
          <cell r="AK105">
            <v>0</v>
          </cell>
          <cell r="AL105">
            <v>5239.5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218756</v>
          </cell>
          <cell r="AV105">
            <v>73568.968050026422</v>
          </cell>
          <cell r="AW105">
            <v>181539.5</v>
          </cell>
          <cell r="AX105">
            <v>59828.314238239313</v>
          </cell>
          <cell r="AY105">
            <v>473864.46805002645</v>
          </cell>
          <cell r="AZ105">
            <v>468624.96805002645</v>
          </cell>
          <cell r="BA105">
            <v>4265</v>
          </cell>
          <cell r="BB105">
            <v>290020</v>
          </cell>
          <cell r="BC105">
            <v>0</v>
          </cell>
          <cell r="BD105">
            <v>0</v>
          </cell>
          <cell r="BE105">
            <v>473864.46805002645</v>
          </cell>
          <cell r="BF105">
            <v>473864.46805002645</v>
          </cell>
          <cell r="BG105">
            <v>0</v>
          </cell>
          <cell r="BH105">
            <v>295259.5</v>
          </cell>
          <cell r="BI105">
            <v>113720</v>
          </cell>
          <cell r="BJ105">
            <v>292324.96805002645</v>
          </cell>
          <cell r="BK105">
            <v>4298.8965889709771</v>
          </cell>
          <cell r="BL105">
            <v>3840.3703485294118</v>
          </cell>
          <cell r="BM105">
            <v>0.11939635994146974</v>
          </cell>
          <cell r="BN105">
            <v>0</v>
          </cell>
          <cell r="BO105">
            <v>0</v>
          </cell>
          <cell r="BP105">
            <v>473864.46805002645</v>
          </cell>
          <cell r="BQ105">
            <v>6891.5436477945068</v>
          </cell>
          <cell r="BR105" t="str">
            <v>Y</v>
          </cell>
          <cell r="BS105">
            <v>6968.5951183827419</v>
          </cell>
          <cell r="BT105">
            <v>7.0433393108211728E-2</v>
          </cell>
          <cell r="BU105">
            <v>-2470.0504115193312</v>
          </cell>
          <cell r="BV105">
            <v>471394.41763850715</v>
          </cell>
          <cell r="BW105">
            <v>0</v>
          </cell>
          <cell r="BX105">
            <v>471394.41763850715</v>
          </cell>
          <cell r="BY105">
            <v>5239.5</v>
          </cell>
          <cell r="BZ105">
            <v>466154.91763850715</v>
          </cell>
        </row>
        <row r="106">
          <cell r="C106">
            <v>9253089</v>
          </cell>
          <cell r="D106" t="str">
            <v>The Holbeach St Mark's Church of England Primary School</v>
          </cell>
          <cell r="E106">
            <v>36</v>
          </cell>
          <cell r="F106">
            <v>36</v>
          </cell>
          <cell r="G106">
            <v>0</v>
          </cell>
          <cell r="H106">
            <v>115812</v>
          </cell>
          <cell r="I106">
            <v>0</v>
          </cell>
          <cell r="J106">
            <v>0</v>
          </cell>
          <cell r="K106">
            <v>3289.9999999999923</v>
          </cell>
          <cell r="L106">
            <v>0</v>
          </cell>
          <cell r="M106">
            <v>4129.9999999999909</v>
          </cell>
          <cell r="N106">
            <v>0</v>
          </cell>
          <cell r="O106">
            <v>659.99999999999966</v>
          </cell>
          <cell r="P106">
            <v>540.00000000000045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2624.5161290322553</v>
          </cell>
          <cell r="AB106">
            <v>0</v>
          </cell>
          <cell r="AC106">
            <v>0</v>
          </cell>
          <cell r="AD106">
            <v>12327.272727272728</v>
          </cell>
          <cell r="AE106">
            <v>0</v>
          </cell>
          <cell r="AF106">
            <v>2627.0000000000041</v>
          </cell>
          <cell r="AG106">
            <v>0</v>
          </cell>
          <cell r="AH106">
            <v>121300</v>
          </cell>
          <cell r="AI106">
            <v>55000</v>
          </cell>
          <cell r="AJ106">
            <v>0</v>
          </cell>
          <cell r="AK106">
            <v>0</v>
          </cell>
          <cell r="AL106">
            <v>2829.91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115812</v>
          </cell>
          <cell r="AV106">
            <v>26198.788856304971</v>
          </cell>
          <cell r="AW106">
            <v>179129.91</v>
          </cell>
          <cell r="AX106">
            <v>27152.616930909084</v>
          </cell>
          <cell r="AY106">
            <v>321140.69885630498</v>
          </cell>
          <cell r="AZ106">
            <v>318310.78885630501</v>
          </cell>
          <cell r="BA106">
            <v>4265</v>
          </cell>
          <cell r="BB106">
            <v>153540</v>
          </cell>
          <cell r="BC106">
            <v>0</v>
          </cell>
          <cell r="BD106">
            <v>0</v>
          </cell>
          <cell r="BE106">
            <v>321140.69885630498</v>
          </cell>
          <cell r="BF106">
            <v>321140.69885630498</v>
          </cell>
          <cell r="BG106">
            <v>0</v>
          </cell>
          <cell r="BH106">
            <v>156369.91</v>
          </cell>
          <cell r="BI106">
            <v>-22759.999999999996</v>
          </cell>
          <cell r="BJ106">
            <v>142010.78885630498</v>
          </cell>
          <cell r="BK106">
            <v>3944.7441348973607</v>
          </cell>
          <cell r="BL106">
            <v>3481.8876238095245</v>
          </cell>
          <cell r="BM106">
            <v>0.13293263915893588</v>
          </cell>
          <cell r="BN106">
            <v>0</v>
          </cell>
          <cell r="BO106">
            <v>0</v>
          </cell>
          <cell r="BP106">
            <v>321140.69885630498</v>
          </cell>
          <cell r="BQ106">
            <v>8841.9663571195833</v>
          </cell>
          <cell r="BR106" t="str">
            <v>Y</v>
          </cell>
          <cell r="BS106">
            <v>8920.5749682306941</v>
          </cell>
          <cell r="BT106">
            <v>0.15150469051906312</v>
          </cell>
          <cell r="BU106">
            <v>-1307.6737472749401</v>
          </cell>
          <cell r="BV106">
            <v>319833.02510903002</v>
          </cell>
          <cell r="BW106">
            <v>0</v>
          </cell>
          <cell r="BX106">
            <v>319833.02510903002</v>
          </cell>
          <cell r="BY106">
            <v>2829.91</v>
          </cell>
          <cell r="BZ106">
            <v>317003.11510903004</v>
          </cell>
        </row>
        <row r="107">
          <cell r="C107">
            <v>9253092</v>
          </cell>
          <cell r="D107" t="str">
            <v>St Bartholomews CofE Primary School</v>
          </cell>
          <cell r="E107">
            <v>92</v>
          </cell>
          <cell r="F107">
            <v>92</v>
          </cell>
          <cell r="G107">
            <v>0</v>
          </cell>
          <cell r="H107">
            <v>295964</v>
          </cell>
          <cell r="I107">
            <v>0</v>
          </cell>
          <cell r="J107">
            <v>0</v>
          </cell>
          <cell r="K107">
            <v>12220.000000000004</v>
          </cell>
          <cell r="L107">
            <v>0</v>
          </cell>
          <cell r="M107">
            <v>16520.000000000025</v>
          </cell>
          <cell r="N107">
            <v>0</v>
          </cell>
          <cell r="O107">
            <v>879.99999999999966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33535.483870967742</v>
          </cell>
          <cell r="AE107">
            <v>0</v>
          </cell>
          <cell r="AF107">
            <v>0</v>
          </cell>
          <cell r="AG107">
            <v>0</v>
          </cell>
          <cell r="AH107">
            <v>121300</v>
          </cell>
          <cell r="AI107">
            <v>42443.257676902533</v>
          </cell>
          <cell r="AJ107">
            <v>0</v>
          </cell>
          <cell r="AK107">
            <v>0</v>
          </cell>
          <cell r="AL107">
            <v>10229.5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295964</v>
          </cell>
          <cell r="AV107">
            <v>63155.483870967772</v>
          </cell>
          <cell r="AW107">
            <v>173972.75767690252</v>
          </cell>
          <cell r="AX107">
            <v>54152.851963870969</v>
          </cell>
          <cell r="AY107">
            <v>533092.24154787022</v>
          </cell>
          <cell r="AZ107">
            <v>522862.74154787022</v>
          </cell>
          <cell r="BA107">
            <v>4265</v>
          </cell>
          <cell r="BB107">
            <v>392380</v>
          </cell>
          <cell r="BC107">
            <v>0</v>
          </cell>
          <cell r="BD107">
            <v>0</v>
          </cell>
          <cell r="BE107">
            <v>533092.24154787022</v>
          </cell>
          <cell r="BF107">
            <v>533092.24154787022</v>
          </cell>
          <cell r="BG107">
            <v>0</v>
          </cell>
          <cell r="BH107">
            <v>402609.5</v>
          </cell>
          <cell r="BI107">
            <v>228636.74232309748</v>
          </cell>
          <cell r="BJ107">
            <v>359119.4838709677</v>
          </cell>
          <cell r="BK107">
            <v>3903.4726507713881</v>
          </cell>
          <cell r="BL107">
            <v>3586.8166450756776</v>
          </cell>
          <cell r="BM107">
            <v>8.8283298821657349E-2</v>
          </cell>
          <cell r="BN107">
            <v>0</v>
          </cell>
          <cell r="BO107">
            <v>0</v>
          </cell>
          <cell r="BP107">
            <v>533092.24154787022</v>
          </cell>
          <cell r="BQ107">
            <v>5683.2906689985894</v>
          </cell>
          <cell r="BR107" t="str">
            <v>Y</v>
          </cell>
          <cell r="BS107">
            <v>5794.4808863898934</v>
          </cell>
          <cell r="BT107">
            <v>0.1116019030778983</v>
          </cell>
          <cell r="BU107">
            <v>-3341.8329097026244</v>
          </cell>
          <cell r="BV107">
            <v>529750.40863816754</v>
          </cell>
          <cell r="BW107">
            <v>0</v>
          </cell>
          <cell r="BX107">
            <v>529750.40863816754</v>
          </cell>
          <cell r="BY107">
            <v>10229.5</v>
          </cell>
          <cell r="BZ107">
            <v>519520.90863816754</v>
          </cell>
        </row>
        <row r="108">
          <cell r="C108">
            <v>9253093</v>
          </cell>
          <cell r="D108" t="str">
            <v>Quadring Cowley &amp; Brown's Primary School</v>
          </cell>
          <cell r="E108">
            <v>105</v>
          </cell>
          <cell r="F108">
            <v>105</v>
          </cell>
          <cell r="G108">
            <v>0</v>
          </cell>
          <cell r="H108">
            <v>337785</v>
          </cell>
          <cell r="I108">
            <v>0</v>
          </cell>
          <cell r="J108">
            <v>0</v>
          </cell>
          <cell r="K108">
            <v>9399.9999999999764</v>
          </cell>
          <cell r="L108">
            <v>0</v>
          </cell>
          <cell r="M108">
            <v>13569.999999999996</v>
          </cell>
          <cell r="N108">
            <v>0</v>
          </cell>
          <cell r="O108">
            <v>3740.0000000000023</v>
          </cell>
          <cell r="P108">
            <v>539.99999999999864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33900</v>
          </cell>
          <cell r="AE108">
            <v>0</v>
          </cell>
          <cell r="AF108">
            <v>2497.4999999999991</v>
          </cell>
          <cell r="AG108">
            <v>0</v>
          </cell>
          <cell r="AH108">
            <v>121300</v>
          </cell>
          <cell r="AI108">
            <v>12747.663551401854</v>
          </cell>
          <cell r="AJ108">
            <v>0</v>
          </cell>
          <cell r="AK108">
            <v>0</v>
          </cell>
          <cell r="AL108">
            <v>12849.25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337785</v>
          </cell>
          <cell r="AV108">
            <v>63647.499999999971</v>
          </cell>
          <cell r="AW108">
            <v>146896.91355140184</v>
          </cell>
          <cell r="AX108">
            <v>57730.881199999989</v>
          </cell>
          <cell r="AY108">
            <v>548329.41355140181</v>
          </cell>
          <cell r="AZ108">
            <v>535480.16355140181</v>
          </cell>
          <cell r="BA108">
            <v>4265</v>
          </cell>
          <cell r="BB108">
            <v>447825</v>
          </cell>
          <cell r="BC108">
            <v>0</v>
          </cell>
          <cell r="BD108">
            <v>0</v>
          </cell>
          <cell r="BE108">
            <v>548329.41355140181</v>
          </cell>
          <cell r="BF108">
            <v>548329.41355140181</v>
          </cell>
          <cell r="BG108">
            <v>0</v>
          </cell>
          <cell r="BH108">
            <v>460674.25</v>
          </cell>
          <cell r="BI108">
            <v>313777.33644859819</v>
          </cell>
          <cell r="BJ108">
            <v>401432.5</v>
          </cell>
          <cell r="BK108">
            <v>3823.1666666666665</v>
          </cell>
          <cell r="BL108">
            <v>3504.6547683830017</v>
          </cell>
          <cell r="BM108">
            <v>9.0882531756650509E-2</v>
          </cell>
          <cell r="BN108">
            <v>0</v>
          </cell>
          <cell r="BO108">
            <v>0</v>
          </cell>
          <cell r="BP108">
            <v>548329.41355140181</v>
          </cell>
          <cell r="BQ108">
            <v>5099.8110814419224</v>
          </cell>
          <cell r="BR108" t="str">
            <v>Y</v>
          </cell>
          <cell r="BS108">
            <v>5222.1848909657319</v>
          </cell>
          <cell r="BT108">
            <v>6.782780880282524E-2</v>
          </cell>
          <cell r="BU108">
            <v>-3814.0484295519082</v>
          </cell>
          <cell r="BV108">
            <v>544515.36512184993</v>
          </cell>
          <cell r="BW108">
            <v>0</v>
          </cell>
          <cell r="BX108">
            <v>544515.36512184993</v>
          </cell>
          <cell r="BY108">
            <v>12849.25</v>
          </cell>
          <cell r="BZ108">
            <v>531666.11512184993</v>
          </cell>
        </row>
        <row r="109">
          <cell r="C109">
            <v>9253096</v>
          </cell>
          <cell r="D109" t="str">
            <v>Weston Hills CofE Primary School</v>
          </cell>
          <cell r="E109">
            <v>131</v>
          </cell>
          <cell r="F109">
            <v>131</v>
          </cell>
          <cell r="G109">
            <v>0</v>
          </cell>
          <cell r="H109">
            <v>421427</v>
          </cell>
          <cell r="I109">
            <v>0</v>
          </cell>
          <cell r="J109">
            <v>0</v>
          </cell>
          <cell r="K109">
            <v>11280</v>
          </cell>
          <cell r="L109">
            <v>0</v>
          </cell>
          <cell r="M109">
            <v>15930.000000000029</v>
          </cell>
          <cell r="N109">
            <v>0</v>
          </cell>
          <cell r="O109">
            <v>4619.9999999999891</v>
          </cell>
          <cell r="P109">
            <v>3509.9999999999986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1914.1810344827554</v>
          </cell>
          <cell r="AB109">
            <v>0</v>
          </cell>
          <cell r="AC109">
            <v>0</v>
          </cell>
          <cell r="AD109">
            <v>57344.954954954948</v>
          </cell>
          <cell r="AE109">
            <v>0</v>
          </cell>
          <cell r="AF109">
            <v>0</v>
          </cell>
          <cell r="AG109">
            <v>0</v>
          </cell>
          <cell r="AH109">
            <v>121300</v>
          </cell>
          <cell r="AI109">
            <v>13805.073431241644</v>
          </cell>
          <cell r="AJ109">
            <v>0</v>
          </cell>
          <cell r="AK109">
            <v>0</v>
          </cell>
          <cell r="AL109">
            <v>22330.25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421427</v>
          </cell>
          <cell r="AV109">
            <v>94599.135989437724</v>
          </cell>
          <cell r="AW109">
            <v>157435.32343124165</v>
          </cell>
          <cell r="AX109">
            <v>81448.752396756739</v>
          </cell>
          <cell r="AY109">
            <v>673461.45942067937</v>
          </cell>
          <cell r="AZ109">
            <v>651131.20942067937</v>
          </cell>
          <cell r="BA109">
            <v>4265</v>
          </cell>
          <cell r="BB109">
            <v>558715</v>
          </cell>
          <cell r="BC109">
            <v>0</v>
          </cell>
          <cell r="BD109">
            <v>0</v>
          </cell>
          <cell r="BE109">
            <v>673461.45942067937</v>
          </cell>
          <cell r="BF109">
            <v>673461.45942067937</v>
          </cell>
          <cell r="BG109">
            <v>0</v>
          </cell>
          <cell r="BH109">
            <v>581045.25</v>
          </cell>
          <cell r="BI109">
            <v>423609.92656875832</v>
          </cell>
          <cell r="BJ109">
            <v>516026.13598943769</v>
          </cell>
          <cell r="BK109">
            <v>3939.130809079677</v>
          </cell>
          <cell r="BL109">
            <v>3689.1406265852056</v>
          </cell>
          <cell r="BM109">
            <v>6.7763798618289808E-2</v>
          </cell>
          <cell r="BN109">
            <v>0</v>
          </cell>
          <cell r="BO109">
            <v>0</v>
          </cell>
          <cell r="BP109">
            <v>673461.45942067937</v>
          </cell>
          <cell r="BQ109">
            <v>4970.4672474861018</v>
          </cell>
          <cell r="BR109" t="str">
            <v>Y</v>
          </cell>
          <cell r="BS109">
            <v>5140.9271711502242</v>
          </cell>
          <cell r="BT109">
            <v>6.4379377450315189E-2</v>
          </cell>
          <cell r="BU109">
            <v>-4758.4794692504765</v>
          </cell>
          <cell r="BV109">
            <v>668702.97995142895</v>
          </cell>
          <cell r="BW109">
            <v>0</v>
          </cell>
          <cell r="BX109">
            <v>668702.97995142895</v>
          </cell>
          <cell r="BY109">
            <v>22330.25</v>
          </cell>
          <cell r="BZ109">
            <v>646372.72995142895</v>
          </cell>
        </row>
        <row r="110">
          <cell r="C110">
            <v>9253098</v>
          </cell>
          <cell r="D110" t="str">
            <v>The Donington Cowley Endowed Primary School</v>
          </cell>
          <cell r="E110">
            <v>267</v>
          </cell>
          <cell r="F110">
            <v>267</v>
          </cell>
          <cell r="G110">
            <v>0</v>
          </cell>
          <cell r="H110">
            <v>858939</v>
          </cell>
          <cell r="I110">
            <v>0</v>
          </cell>
          <cell r="J110">
            <v>0</v>
          </cell>
          <cell r="K110">
            <v>37129.999999999985</v>
          </cell>
          <cell r="L110">
            <v>0</v>
          </cell>
          <cell r="M110">
            <v>50740.000000000073</v>
          </cell>
          <cell r="N110">
            <v>0</v>
          </cell>
          <cell r="O110">
            <v>23319.999999999993</v>
          </cell>
          <cell r="P110">
            <v>810.00000000000171</v>
          </cell>
          <cell r="Q110">
            <v>0</v>
          </cell>
          <cell r="R110">
            <v>0</v>
          </cell>
          <cell r="S110">
            <v>490.00000000000063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5293.1578947368398</v>
          </cell>
          <cell r="AB110">
            <v>0</v>
          </cell>
          <cell r="AC110">
            <v>0</v>
          </cell>
          <cell r="AD110">
            <v>76531.317073170736</v>
          </cell>
          <cell r="AE110">
            <v>0</v>
          </cell>
          <cell r="AF110">
            <v>6456.5000000000045</v>
          </cell>
          <cell r="AG110">
            <v>0</v>
          </cell>
          <cell r="AH110">
            <v>121300</v>
          </cell>
          <cell r="AI110">
            <v>0</v>
          </cell>
          <cell r="AJ110">
            <v>0</v>
          </cell>
          <cell r="AK110">
            <v>0</v>
          </cell>
          <cell r="AL110">
            <v>24201.5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858939</v>
          </cell>
          <cell r="AV110">
            <v>200770.97496790765</v>
          </cell>
          <cell r="AW110">
            <v>145501.5</v>
          </cell>
          <cell r="AX110">
            <v>136129.57562146342</v>
          </cell>
          <cell r="AY110">
            <v>1205211.4749679076</v>
          </cell>
          <cell r="AZ110">
            <v>1181009.9749679076</v>
          </cell>
          <cell r="BA110">
            <v>4265</v>
          </cell>
          <cell r="BB110">
            <v>1138755</v>
          </cell>
          <cell r="BC110">
            <v>0</v>
          </cell>
          <cell r="BD110">
            <v>0</v>
          </cell>
          <cell r="BE110">
            <v>1205211.4749679076</v>
          </cell>
          <cell r="BF110">
            <v>1205211.4749679076</v>
          </cell>
          <cell r="BG110">
            <v>0</v>
          </cell>
          <cell r="BH110">
            <v>1162956.5</v>
          </cell>
          <cell r="BI110">
            <v>1017455</v>
          </cell>
          <cell r="BJ110">
            <v>1059709.9749679076</v>
          </cell>
          <cell r="BK110">
            <v>3968.9512171082683</v>
          </cell>
          <cell r="BL110">
            <v>3758.9879751908397</v>
          </cell>
          <cell r="BM110">
            <v>5.585632178213313E-2</v>
          </cell>
          <cell r="BN110">
            <v>0</v>
          </cell>
          <cell r="BO110">
            <v>0</v>
          </cell>
          <cell r="BP110">
            <v>1205211.4749679076</v>
          </cell>
          <cell r="BQ110">
            <v>4423.2583332131371</v>
          </cell>
          <cell r="BR110" t="str">
            <v>Y</v>
          </cell>
          <cell r="BS110">
            <v>4513.9006553105155</v>
          </cell>
          <cell r="BT110">
            <v>4.6255875162273252E-2</v>
          </cell>
          <cell r="BU110">
            <v>-9698.580292289138</v>
          </cell>
          <cell r="BV110">
            <v>1195512.8946756185</v>
          </cell>
          <cell r="BW110">
            <v>0</v>
          </cell>
          <cell r="BX110">
            <v>1195512.8946756185</v>
          </cell>
          <cell r="BY110">
            <v>24201.5</v>
          </cell>
          <cell r="BZ110">
            <v>1171311.3946756185</v>
          </cell>
        </row>
        <row r="111">
          <cell r="C111">
            <v>9253102</v>
          </cell>
          <cell r="D111" t="str">
            <v>Swineshead St Mary's Church of England Primary School</v>
          </cell>
          <cell r="E111">
            <v>264</v>
          </cell>
          <cell r="F111">
            <v>264</v>
          </cell>
          <cell r="G111">
            <v>0</v>
          </cell>
          <cell r="H111">
            <v>849288</v>
          </cell>
          <cell r="I111">
            <v>0</v>
          </cell>
          <cell r="J111">
            <v>0</v>
          </cell>
          <cell r="K111">
            <v>29140.000000000022</v>
          </cell>
          <cell r="L111">
            <v>0</v>
          </cell>
          <cell r="M111">
            <v>37759.999999999935</v>
          </cell>
          <cell r="N111">
            <v>0</v>
          </cell>
          <cell r="O111">
            <v>2859.9999999999977</v>
          </cell>
          <cell r="P111">
            <v>810.00000000000261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7324.8214285714339</v>
          </cell>
          <cell r="AB111">
            <v>0</v>
          </cell>
          <cell r="AC111">
            <v>0</v>
          </cell>
          <cell r="AD111">
            <v>89924.210526315786</v>
          </cell>
          <cell r="AE111">
            <v>0</v>
          </cell>
          <cell r="AF111">
            <v>3848.0000000000118</v>
          </cell>
          <cell r="AG111">
            <v>0</v>
          </cell>
          <cell r="AH111">
            <v>121300</v>
          </cell>
          <cell r="AI111">
            <v>0</v>
          </cell>
          <cell r="AJ111">
            <v>0</v>
          </cell>
          <cell r="AK111">
            <v>0</v>
          </cell>
          <cell r="AL111">
            <v>27904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849288</v>
          </cell>
          <cell r="AV111">
            <v>171667.03195488718</v>
          </cell>
          <cell r="AW111">
            <v>149204</v>
          </cell>
          <cell r="AX111">
            <v>129140.16131789472</v>
          </cell>
          <cell r="AY111">
            <v>1170159.0319548873</v>
          </cell>
          <cell r="AZ111">
            <v>1142255.0319548873</v>
          </cell>
          <cell r="BA111">
            <v>4265</v>
          </cell>
          <cell r="BB111">
            <v>1125960</v>
          </cell>
          <cell r="BC111">
            <v>0</v>
          </cell>
          <cell r="BD111">
            <v>0</v>
          </cell>
          <cell r="BE111">
            <v>1170159.0319548873</v>
          </cell>
          <cell r="BF111">
            <v>1170159.0319548871</v>
          </cell>
          <cell r="BG111">
            <v>0</v>
          </cell>
          <cell r="BH111">
            <v>1153864</v>
          </cell>
          <cell r="BI111">
            <v>1004660</v>
          </cell>
          <cell r="BJ111">
            <v>1020955.0319548873</v>
          </cell>
          <cell r="BK111">
            <v>3867.2539089200277</v>
          </cell>
          <cell r="BL111">
            <v>3707.2314315789476</v>
          </cell>
          <cell r="BM111">
            <v>4.3164954844193484E-2</v>
          </cell>
          <cell r="BN111">
            <v>0</v>
          </cell>
          <cell r="BO111">
            <v>0</v>
          </cell>
          <cell r="BP111">
            <v>1170159.0319548873</v>
          </cell>
          <cell r="BQ111">
            <v>4326.7236058897251</v>
          </cell>
          <cell r="BR111" t="str">
            <v>Y</v>
          </cell>
          <cell r="BS111">
            <v>4432.4205755866942</v>
          </cell>
          <cell r="BT111">
            <v>2.8094652005022258E-2</v>
          </cell>
          <cell r="BU111">
            <v>-9589.607480016226</v>
          </cell>
          <cell r="BV111">
            <v>1160569.424474871</v>
          </cell>
          <cell r="BW111">
            <v>0</v>
          </cell>
          <cell r="BX111">
            <v>1160569.424474871</v>
          </cell>
          <cell r="BY111">
            <v>27904</v>
          </cell>
          <cell r="BZ111">
            <v>1132665.424474871</v>
          </cell>
        </row>
        <row r="112">
          <cell r="C112">
            <v>9253103</v>
          </cell>
          <cell r="D112" t="str">
            <v>The Fourfields Church of England School, Sutterton</v>
          </cell>
          <cell r="E112">
            <v>160</v>
          </cell>
          <cell r="F112">
            <v>160</v>
          </cell>
          <cell r="G112">
            <v>0</v>
          </cell>
          <cell r="H112">
            <v>514720</v>
          </cell>
          <cell r="I112">
            <v>0</v>
          </cell>
          <cell r="J112">
            <v>0</v>
          </cell>
          <cell r="K112">
            <v>13160</v>
          </cell>
          <cell r="L112">
            <v>0</v>
          </cell>
          <cell r="M112">
            <v>17700</v>
          </cell>
          <cell r="N112">
            <v>0</v>
          </cell>
          <cell r="O112">
            <v>1771.069182389936</v>
          </cell>
          <cell r="P112">
            <v>4347.1698113207522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679.69924812030047</v>
          </cell>
          <cell r="AB112">
            <v>0</v>
          </cell>
          <cell r="AC112">
            <v>0</v>
          </cell>
          <cell r="AD112">
            <v>45200</v>
          </cell>
          <cell r="AE112">
            <v>0</v>
          </cell>
          <cell r="AF112">
            <v>0</v>
          </cell>
          <cell r="AG112">
            <v>0</v>
          </cell>
          <cell r="AH112">
            <v>121300</v>
          </cell>
          <cell r="AI112">
            <v>0</v>
          </cell>
          <cell r="AJ112">
            <v>0</v>
          </cell>
          <cell r="AK112">
            <v>0</v>
          </cell>
          <cell r="AL112">
            <v>8678.3799999999992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514720</v>
          </cell>
          <cell r="AV112">
            <v>82857.938241830983</v>
          </cell>
          <cell r="AW112">
            <v>129978.38</v>
          </cell>
          <cell r="AX112">
            <v>76900.025720754711</v>
          </cell>
          <cell r="AY112">
            <v>727556.31824183103</v>
          </cell>
          <cell r="AZ112">
            <v>718877.93824183103</v>
          </cell>
          <cell r="BA112">
            <v>4265</v>
          </cell>
          <cell r="BB112">
            <v>682400</v>
          </cell>
          <cell r="BC112">
            <v>0</v>
          </cell>
          <cell r="BD112">
            <v>0</v>
          </cell>
          <cell r="BE112">
            <v>727556.31824183103</v>
          </cell>
          <cell r="BF112">
            <v>727556.31824183092</v>
          </cell>
          <cell r="BG112">
            <v>0</v>
          </cell>
          <cell r="BH112">
            <v>691078.38</v>
          </cell>
          <cell r="BI112">
            <v>561100</v>
          </cell>
          <cell r="BJ112">
            <v>597577.93824183103</v>
          </cell>
          <cell r="BK112">
            <v>3734.8621140114437</v>
          </cell>
          <cell r="BL112">
            <v>3591.5134862745099</v>
          </cell>
          <cell r="BM112">
            <v>3.9913153127438178E-2</v>
          </cell>
          <cell r="BN112">
            <v>0</v>
          </cell>
          <cell r="BO112">
            <v>0</v>
          </cell>
          <cell r="BP112">
            <v>727556.31824183103</v>
          </cell>
          <cell r="BQ112">
            <v>4492.9871140114437</v>
          </cell>
          <cell r="BR112" t="str">
            <v>Y</v>
          </cell>
          <cell r="BS112">
            <v>4547.2269890114439</v>
          </cell>
          <cell r="BT112">
            <v>2.3909147100736661E-2</v>
          </cell>
          <cell r="BU112">
            <v>-5811.8833212219561</v>
          </cell>
          <cell r="BV112">
            <v>721744.43492060911</v>
          </cell>
          <cell r="BW112">
            <v>0</v>
          </cell>
          <cell r="BX112">
            <v>721744.43492060911</v>
          </cell>
          <cell r="BY112">
            <v>8678.3799999999992</v>
          </cell>
          <cell r="BZ112">
            <v>713066.05492060911</v>
          </cell>
        </row>
        <row r="113">
          <cell r="C113">
            <v>9253105</v>
          </cell>
          <cell r="D113" t="str">
            <v>The Lincoln St Peter-in-Eastgate Church of England (Controlled) Infants School</v>
          </cell>
          <cell r="E113">
            <v>89</v>
          </cell>
          <cell r="F113">
            <v>89</v>
          </cell>
          <cell r="G113">
            <v>0</v>
          </cell>
          <cell r="H113">
            <v>286313</v>
          </cell>
          <cell r="I113">
            <v>0</v>
          </cell>
          <cell r="J113">
            <v>0</v>
          </cell>
          <cell r="K113">
            <v>4230.0000000000009</v>
          </cell>
          <cell r="L113">
            <v>0</v>
          </cell>
          <cell r="M113">
            <v>5310.0000000000009</v>
          </cell>
          <cell r="N113">
            <v>0</v>
          </cell>
          <cell r="O113">
            <v>444.99999999999943</v>
          </cell>
          <cell r="P113">
            <v>1911.4772727272716</v>
          </cell>
          <cell r="Q113">
            <v>3398.1818181818176</v>
          </cell>
          <cell r="R113">
            <v>2791.3636363636374</v>
          </cell>
          <cell r="S113">
            <v>1982.2727272727293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4261.4406779661012</v>
          </cell>
          <cell r="AB113">
            <v>0</v>
          </cell>
          <cell r="AC113">
            <v>0</v>
          </cell>
          <cell r="AD113">
            <v>30002.857889237199</v>
          </cell>
          <cell r="AE113">
            <v>0</v>
          </cell>
          <cell r="AF113">
            <v>0</v>
          </cell>
          <cell r="AG113">
            <v>0</v>
          </cell>
          <cell r="AH113">
            <v>121300</v>
          </cell>
          <cell r="AI113">
            <v>0</v>
          </cell>
          <cell r="AJ113">
            <v>0</v>
          </cell>
          <cell r="AK113">
            <v>0</v>
          </cell>
          <cell r="AL113">
            <v>6487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286313</v>
          </cell>
          <cell r="AV113">
            <v>54332.594021748751</v>
          </cell>
          <cell r="AW113">
            <v>127787</v>
          </cell>
          <cell r="AX113">
            <v>54208.259955454538</v>
          </cell>
          <cell r="AY113">
            <v>468432.59402174875</v>
          </cell>
          <cell r="AZ113">
            <v>461945.59402174875</v>
          </cell>
          <cell r="BA113">
            <v>4265</v>
          </cell>
          <cell r="BB113">
            <v>379585</v>
          </cell>
          <cell r="BC113">
            <v>0</v>
          </cell>
          <cell r="BD113">
            <v>0</v>
          </cell>
          <cell r="BE113">
            <v>468432.59402174875</v>
          </cell>
          <cell r="BF113">
            <v>468432.59402174875</v>
          </cell>
          <cell r="BG113">
            <v>0</v>
          </cell>
          <cell r="BH113">
            <v>386072</v>
          </cell>
          <cell r="BI113">
            <v>258285</v>
          </cell>
          <cell r="BJ113">
            <v>340645.59402174875</v>
          </cell>
          <cell r="BK113">
            <v>3827.4785845140309</v>
          </cell>
          <cell r="BL113">
            <v>3660.7642806818185</v>
          </cell>
          <cell r="BM113">
            <v>4.5540846405210722E-2</v>
          </cell>
          <cell r="BN113">
            <v>0</v>
          </cell>
          <cell r="BO113">
            <v>0</v>
          </cell>
          <cell r="BP113">
            <v>468432.59402174875</v>
          </cell>
          <cell r="BQ113">
            <v>5190.3999328286372</v>
          </cell>
          <cell r="BR113" t="str">
            <v>Y</v>
          </cell>
          <cell r="BS113">
            <v>5263.2875732780758</v>
          </cell>
          <cell r="BT113">
            <v>2.9415519159492032E-2</v>
          </cell>
          <cell r="BU113">
            <v>-3232.8600974297128</v>
          </cell>
          <cell r="BV113">
            <v>465199.73392431904</v>
          </cell>
          <cell r="BW113">
            <v>0</v>
          </cell>
          <cell r="BX113">
            <v>465199.73392431904</v>
          </cell>
          <cell r="BY113">
            <v>6487</v>
          </cell>
          <cell r="BZ113">
            <v>458712.73392431904</v>
          </cell>
        </row>
        <row r="114">
          <cell r="C114">
            <v>9253107</v>
          </cell>
          <cell r="D114" t="str">
            <v>The St Faith and St Martin Church of England Junior School, Lincoln</v>
          </cell>
          <cell r="E114">
            <v>306</v>
          </cell>
          <cell r="F114">
            <v>306</v>
          </cell>
          <cell r="G114">
            <v>0</v>
          </cell>
          <cell r="H114">
            <v>984402</v>
          </cell>
          <cell r="I114">
            <v>0</v>
          </cell>
          <cell r="J114">
            <v>0</v>
          </cell>
          <cell r="K114">
            <v>31020.000000000007</v>
          </cell>
          <cell r="L114">
            <v>0</v>
          </cell>
          <cell r="M114">
            <v>46020.000000000051</v>
          </cell>
          <cell r="N114">
            <v>0</v>
          </cell>
          <cell r="O114">
            <v>0</v>
          </cell>
          <cell r="P114">
            <v>22950.000000000018</v>
          </cell>
          <cell r="Q114">
            <v>5879.9999999999991</v>
          </cell>
          <cell r="R114">
            <v>17020.000000000062</v>
          </cell>
          <cell r="S114">
            <v>5880</v>
          </cell>
          <cell r="T114">
            <v>639.99999999999989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12430</v>
          </cell>
          <cell r="AB114">
            <v>0</v>
          </cell>
          <cell r="AC114">
            <v>0</v>
          </cell>
          <cell r="AD114">
            <v>112943.21608040202</v>
          </cell>
          <cell r="AE114">
            <v>0</v>
          </cell>
          <cell r="AF114">
            <v>0</v>
          </cell>
          <cell r="AG114">
            <v>0</v>
          </cell>
          <cell r="AH114">
            <v>121300</v>
          </cell>
          <cell r="AI114">
            <v>0</v>
          </cell>
          <cell r="AJ114">
            <v>0</v>
          </cell>
          <cell r="AK114">
            <v>0</v>
          </cell>
          <cell r="AL114">
            <v>20084.75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984402</v>
          </cell>
          <cell r="AV114">
            <v>254783.21608040214</v>
          </cell>
          <cell r="AW114">
            <v>141384.75</v>
          </cell>
          <cell r="AX114">
            <v>183450.68701185938</v>
          </cell>
          <cell r="AY114">
            <v>1380569.966080402</v>
          </cell>
          <cell r="AZ114">
            <v>1360485.216080402</v>
          </cell>
          <cell r="BA114">
            <v>4265</v>
          </cell>
          <cell r="BB114">
            <v>1305090</v>
          </cell>
          <cell r="BC114">
            <v>0</v>
          </cell>
          <cell r="BD114">
            <v>0</v>
          </cell>
          <cell r="BE114">
            <v>1380569.966080402</v>
          </cell>
          <cell r="BF114">
            <v>1380569.966080402</v>
          </cell>
          <cell r="BG114">
            <v>0</v>
          </cell>
          <cell r="BH114">
            <v>1325174.75</v>
          </cell>
          <cell r="BI114">
            <v>1183790</v>
          </cell>
          <cell r="BJ114">
            <v>1239185.216080402</v>
          </cell>
          <cell r="BK114">
            <v>4049.6248891516407</v>
          </cell>
          <cell r="BL114">
            <v>3929.2919789655175</v>
          </cell>
          <cell r="BM114">
            <v>3.0624578379589842E-2</v>
          </cell>
          <cell r="BN114">
            <v>0</v>
          </cell>
          <cell r="BO114">
            <v>0</v>
          </cell>
          <cell r="BP114">
            <v>1380569.966080402</v>
          </cell>
          <cell r="BQ114">
            <v>4446.0301179098105</v>
          </cell>
          <cell r="BR114" t="str">
            <v>Y</v>
          </cell>
          <cell r="BS114">
            <v>4511.6665558183076</v>
          </cell>
          <cell r="BT114">
            <v>2.1472651347279603E-2</v>
          </cell>
          <cell r="BU114">
            <v>-11115.226851836989</v>
          </cell>
          <cell r="BV114">
            <v>1369454.739228565</v>
          </cell>
          <cell r="BW114">
            <v>0</v>
          </cell>
          <cell r="BX114">
            <v>1369454.739228565</v>
          </cell>
          <cell r="BY114">
            <v>20084.75</v>
          </cell>
          <cell r="BZ114">
            <v>1349369.989228565</v>
          </cell>
        </row>
        <row r="115">
          <cell r="C115">
            <v>9253108</v>
          </cell>
          <cell r="D115" t="str">
            <v>The St Faith's Church of England Infant and Nursery School, Lincoln</v>
          </cell>
          <cell r="E115">
            <v>218</v>
          </cell>
          <cell r="F115">
            <v>218</v>
          </cell>
          <cell r="G115">
            <v>0</v>
          </cell>
          <cell r="H115">
            <v>701306</v>
          </cell>
          <cell r="I115">
            <v>0</v>
          </cell>
          <cell r="J115">
            <v>0</v>
          </cell>
          <cell r="K115">
            <v>17860.000000000044</v>
          </cell>
          <cell r="L115">
            <v>0</v>
          </cell>
          <cell r="M115">
            <v>22420.000000000055</v>
          </cell>
          <cell r="N115">
            <v>0</v>
          </cell>
          <cell r="O115">
            <v>219.99999999999989</v>
          </cell>
          <cell r="P115">
            <v>20519.999999999993</v>
          </cell>
          <cell r="Q115">
            <v>3359.9999999999982</v>
          </cell>
          <cell r="R115">
            <v>13800.000000000042</v>
          </cell>
          <cell r="S115">
            <v>4410.0000000000036</v>
          </cell>
          <cell r="T115">
            <v>639.99999999999966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16687.548387096784</v>
          </cell>
          <cell r="AB115">
            <v>0</v>
          </cell>
          <cell r="AC115">
            <v>0</v>
          </cell>
          <cell r="AD115">
            <v>73490.146290491117</v>
          </cell>
          <cell r="AE115">
            <v>0</v>
          </cell>
          <cell r="AF115">
            <v>0</v>
          </cell>
          <cell r="AG115">
            <v>0</v>
          </cell>
          <cell r="AH115">
            <v>121300</v>
          </cell>
          <cell r="AI115">
            <v>0</v>
          </cell>
          <cell r="AJ115">
            <v>0</v>
          </cell>
          <cell r="AK115">
            <v>0</v>
          </cell>
          <cell r="AL115">
            <v>25199.5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701306</v>
          </cell>
          <cell r="AV115">
            <v>173407.69467758804</v>
          </cell>
          <cell r="AW115">
            <v>146499.5</v>
          </cell>
          <cell r="AX115">
            <v>130151.38601090912</v>
          </cell>
          <cell r="AY115">
            <v>1021213.1946775881</v>
          </cell>
          <cell r="AZ115">
            <v>996013.69467758806</v>
          </cell>
          <cell r="BA115">
            <v>4265</v>
          </cell>
          <cell r="BB115">
            <v>929770</v>
          </cell>
          <cell r="BC115">
            <v>0</v>
          </cell>
          <cell r="BD115">
            <v>0</v>
          </cell>
          <cell r="BE115">
            <v>1021213.1946775881</v>
          </cell>
          <cell r="BF115">
            <v>1021213.1946775878</v>
          </cell>
          <cell r="BG115">
            <v>0</v>
          </cell>
          <cell r="BH115">
            <v>954969.5</v>
          </cell>
          <cell r="BI115">
            <v>808470</v>
          </cell>
          <cell r="BJ115">
            <v>874713.69467758806</v>
          </cell>
          <cell r="BK115">
            <v>4012.4481407228809</v>
          </cell>
          <cell r="BL115">
            <v>3859.899871291866</v>
          </cell>
          <cell r="BM115">
            <v>3.9521302240402068E-2</v>
          </cell>
          <cell r="BN115">
            <v>0</v>
          </cell>
          <cell r="BO115">
            <v>0</v>
          </cell>
          <cell r="BP115">
            <v>1021213.1946775881</v>
          </cell>
          <cell r="BQ115">
            <v>4568.8701590715045</v>
          </cell>
          <cell r="BR115" t="str">
            <v>Y</v>
          </cell>
          <cell r="BS115">
            <v>4684.4641957687527</v>
          </cell>
          <cell r="BT115">
            <v>2.7102329460128027E-2</v>
          </cell>
          <cell r="BU115">
            <v>-7918.6910251649142</v>
          </cell>
          <cell r="BV115">
            <v>1013294.5036524232</v>
          </cell>
          <cell r="BW115">
            <v>0</v>
          </cell>
          <cell r="BX115">
            <v>1013294.5036524232</v>
          </cell>
          <cell r="BY115">
            <v>25199.5</v>
          </cell>
          <cell r="BZ115">
            <v>988095.00365242315</v>
          </cell>
        </row>
        <row r="116">
          <cell r="C116">
            <v>9253111</v>
          </cell>
          <cell r="D116" t="str">
            <v>The Lincoln St Peter at Gowts Church of England Primary School</v>
          </cell>
          <cell r="E116">
            <v>217</v>
          </cell>
          <cell r="F116">
            <v>217</v>
          </cell>
          <cell r="G116">
            <v>0</v>
          </cell>
          <cell r="H116">
            <v>698089</v>
          </cell>
          <cell r="I116">
            <v>0</v>
          </cell>
          <cell r="J116">
            <v>0</v>
          </cell>
          <cell r="K116">
            <v>39479.999999999956</v>
          </cell>
          <cell r="L116">
            <v>0</v>
          </cell>
          <cell r="M116">
            <v>53689.999999999942</v>
          </cell>
          <cell r="N116">
            <v>0</v>
          </cell>
          <cell r="O116">
            <v>12540.000000000005</v>
          </cell>
          <cell r="P116">
            <v>15659.999999999975</v>
          </cell>
          <cell r="Q116">
            <v>5460.0000000000009</v>
          </cell>
          <cell r="R116">
            <v>17480.000000000011</v>
          </cell>
          <cell r="S116">
            <v>8330</v>
          </cell>
          <cell r="T116">
            <v>2559.9999999999995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30159.51871657751</v>
          </cell>
          <cell r="AB116">
            <v>0</v>
          </cell>
          <cell r="AC116">
            <v>0</v>
          </cell>
          <cell r="AD116">
            <v>85964.425287356324</v>
          </cell>
          <cell r="AE116">
            <v>0</v>
          </cell>
          <cell r="AF116">
            <v>1831.4999999999932</v>
          </cell>
          <cell r="AG116">
            <v>0</v>
          </cell>
          <cell r="AH116">
            <v>121300</v>
          </cell>
          <cell r="AI116">
            <v>0</v>
          </cell>
          <cell r="AJ116">
            <v>0</v>
          </cell>
          <cell r="AK116">
            <v>0</v>
          </cell>
          <cell r="AL116">
            <v>14970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698089</v>
          </cell>
          <cell r="AV116">
            <v>273155.44400393369</v>
          </cell>
          <cell r="AW116">
            <v>136270</v>
          </cell>
          <cell r="AX116">
            <v>158347.40898000001</v>
          </cell>
          <cell r="AY116">
            <v>1107514.4440039336</v>
          </cell>
          <cell r="AZ116">
            <v>1092544.4440039336</v>
          </cell>
          <cell r="BA116">
            <v>4265</v>
          </cell>
          <cell r="BB116">
            <v>925505</v>
          </cell>
          <cell r="BC116">
            <v>0</v>
          </cell>
          <cell r="BD116">
            <v>0</v>
          </cell>
          <cell r="BE116">
            <v>1107514.4440039336</v>
          </cell>
          <cell r="BF116">
            <v>1107514.444003934</v>
          </cell>
          <cell r="BG116">
            <v>0</v>
          </cell>
          <cell r="BH116">
            <v>940475</v>
          </cell>
          <cell r="BI116">
            <v>804205</v>
          </cell>
          <cell r="BJ116">
            <v>971244.44400393358</v>
          </cell>
          <cell r="BK116">
            <v>4475.7808479443947</v>
          </cell>
          <cell r="BL116">
            <v>4237.97473364486</v>
          </cell>
          <cell r="BM116">
            <v>5.6113150560246544E-2</v>
          </cell>
          <cell r="BN116">
            <v>0</v>
          </cell>
          <cell r="BO116">
            <v>0</v>
          </cell>
          <cell r="BP116">
            <v>1107514.4440039336</v>
          </cell>
          <cell r="BQ116">
            <v>5034.7670230596013</v>
          </cell>
          <cell r="BR116" t="str">
            <v>Y</v>
          </cell>
          <cell r="BS116">
            <v>5103.7531981748089</v>
          </cell>
          <cell r="BT116">
            <v>4.6977330771831749E-2</v>
          </cell>
          <cell r="BU116">
            <v>-7882.3667544072769</v>
          </cell>
          <cell r="BV116">
            <v>1099632.0772495263</v>
          </cell>
          <cell r="BW116">
            <v>0</v>
          </cell>
          <cell r="BX116">
            <v>1099632.0772495263</v>
          </cell>
          <cell r="BY116">
            <v>14970</v>
          </cell>
          <cell r="BZ116">
            <v>1084662.0772495263</v>
          </cell>
        </row>
        <row r="117">
          <cell r="C117">
            <v>9253116</v>
          </cell>
          <cell r="D117" t="str">
            <v>Binbrook CofE Primary School</v>
          </cell>
          <cell r="E117">
            <v>89</v>
          </cell>
          <cell r="F117">
            <v>89</v>
          </cell>
          <cell r="G117">
            <v>0</v>
          </cell>
          <cell r="H117">
            <v>286313</v>
          </cell>
          <cell r="I117">
            <v>0</v>
          </cell>
          <cell r="J117">
            <v>0</v>
          </cell>
          <cell r="K117">
            <v>19270.000000000011</v>
          </cell>
          <cell r="L117">
            <v>0</v>
          </cell>
          <cell r="M117">
            <v>25369.999999999982</v>
          </cell>
          <cell r="N117">
            <v>0</v>
          </cell>
          <cell r="O117">
            <v>11220.000000000009</v>
          </cell>
          <cell r="P117">
            <v>8369.9999999999982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628.5625</v>
          </cell>
          <cell r="AB117">
            <v>0</v>
          </cell>
          <cell r="AC117">
            <v>0</v>
          </cell>
          <cell r="AD117">
            <v>30171</v>
          </cell>
          <cell r="AE117">
            <v>0</v>
          </cell>
          <cell r="AF117">
            <v>0</v>
          </cell>
          <cell r="AG117">
            <v>0</v>
          </cell>
          <cell r="AH117">
            <v>121300</v>
          </cell>
          <cell r="AI117">
            <v>44646.194926568758</v>
          </cell>
          <cell r="AJ117">
            <v>0</v>
          </cell>
          <cell r="AK117">
            <v>0</v>
          </cell>
          <cell r="AL117">
            <v>11227.5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286313</v>
          </cell>
          <cell r="AV117">
            <v>95029.5625</v>
          </cell>
          <cell r="AW117">
            <v>177173.69492656877</v>
          </cell>
          <cell r="AX117">
            <v>65111.015860000007</v>
          </cell>
          <cell r="AY117">
            <v>558516.25742656877</v>
          </cell>
          <cell r="AZ117">
            <v>547288.75742656877</v>
          </cell>
          <cell r="BA117">
            <v>4265</v>
          </cell>
          <cell r="BB117">
            <v>379585</v>
          </cell>
          <cell r="BC117">
            <v>0</v>
          </cell>
          <cell r="BD117">
            <v>0</v>
          </cell>
          <cell r="BE117">
            <v>558516.25742656877</v>
          </cell>
          <cell r="BF117">
            <v>558516.25742656877</v>
          </cell>
          <cell r="BG117">
            <v>0</v>
          </cell>
          <cell r="BH117">
            <v>390812.5</v>
          </cell>
          <cell r="BI117">
            <v>213638.80507343123</v>
          </cell>
          <cell r="BJ117">
            <v>381342.5625</v>
          </cell>
          <cell r="BK117">
            <v>4284.7478932584272</v>
          </cell>
          <cell r="BL117">
            <v>4079.2310632168378</v>
          </cell>
          <cell r="BM117">
            <v>5.0381267169386831E-2</v>
          </cell>
          <cell r="BN117">
            <v>0</v>
          </cell>
          <cell r="BO117">
            <v>0</v>
          </cell>
          <cell r="BP117">
            <v>558516.25742656877</v>
          </cell>
          <cell r="BQ117">
            <v>6149.3118811974018</v>
          </cell>
          <cell r="BR117" t="str">
            <v>Y</v>
          </cell>
          <cell r="BS117">
            <v>6275.4635665906608</v>
          </cell>
          <cell r="BT117">
            <v>1.8144524947790508E-2</v>
          </cell>
          <cell r="BU117">
            <v>-3232.8600974297128</v>
          </cell>
          <cell r="BV117">
            <v>555283.39732913906</v>
          </cell>
          <cell r="BW117">
            <v>0</v>
          </cell>
          <cell r="BX117">
            <v>555283.39732913906</v>
          </cell>
          <cell r="BY117">
            <v>11227.5</v>
          </cell>
          <cell r="BZ117">
            <v>544055.89732913906</v>
          </cell>
        </row>
        <row r="118">
          <cell r="C118">
            <v>9253118</v>
          </cell>
          <cell r="D118" t="str">
            <v>The St Peter and St Paul C of E Primary School</v>
          </cell>
          <cell r="E118">
            <v>206</v>
          </cell>
          <cell r="F118">
            <v>206</v>
          </cell>
          <cell r="G118">
            <v>0</v>
          </cell>
          <cell r="H118">
            <v>662702</v>
          </cell>
          <cell r="I118">
            <v>0</v>
          </cell>
          <cell r="J118">
            <v>0</v>
          </cell>
          <cell r="K118">
            <v>25850.000000000011</v>
          </cell>
          <cell r="L118">
            <v>0</v>
          </cell>
          <cell r="M118">
            <v>33630.000000000051</v>
          </cell>
          <cell r="N118">
            <v>0</v>
          </cell>
          <cell r="O118">
            <v>21560.000000000011</v>
          </cell>
          <cell r="P118">
            <v>5400</v>
          </cell>
          <cell r="Q118">
            <v>2939.9999999999964</v>
          </cell>
          <cell r="R118">
            <v>9660.0000000000437</v>
          </cell>
          <cell r="S118">
            <v>3920.0000000000018</v>
          </cell>
          <cell r="T118">
            <v>3200.0000000000036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1315.1412429378545</v>
          </cell>
          <cell r="AB118">
            <v>0</v>
          </cell>
          <cell r="AC118">
            <v>0</v>
          </cell>
          <cell r="AD118">
            <v>102886.18784530387</v>
          </cell>
          <cell r="AE118">
            <v>0</v>
          </cell>
          <cell r="AF118">
            <v>0</v>
          </cell>
          <cell r="AG118">
            <v>0</v>
          </cell>
          <cell r="AH118">
            <v>121300</v>
          </cell>
          <cell r="AI118">
            <v>0</v>
          </cell>
          <cell r="AJ118">
            <v>0</v>
          </cell>
          <cell r="AK118">
            <v>0</v>
          </cell>
          <cell r="AL118">
            <v>21207.5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662702</v>
          </cell>
          <cell r="AV118">
            <v>210361.32908824185</v>
          </cell>
          <cell r="AW118">
            <v>142507.5</v>
          </cell>
          <cell r="AX118">
            <v>154073.22521458566</v>
          </cell>
          <cell r="AY118">
            <v>1015570.8290882418</v>
          </cell>
          <cell r="AZ118">
            <v>994363.32908824179</v>
          </cell>
          <cell r="BA118">
            <v>4265</v>
          </cell>
          <cell r="BB118">
            <v>878590</v>
          </cell>
          <cell r="BC118">
            <v>0</v>
          </cell>
          <cell r="BD118">
            <v>0</v>
          </cell>
          <cell r="BE118">
            <v>1015570.8290882418</v>
          </cell>
          <cell r="BF118">
            <v>1015570.8290882418</v>
          </cell>
          <cell r="BG118">
            <v>0</v>
          </cell>
          <cell r="BH118">
            <v>899797.5</v>
          </cell>
          <cell r="BI118">
            <v>757290</v>
          </cell>
          <cell r="BJ118">
            <v>873063.32908824179</v>
          </cell>
          <cell r="BK118">
            <v>4238.1715004283578</v>
          </cell>
          <cell r="BL118">
            <v>4061.2478548076924</v>
          </cell>
          <cell r="BM118">
            <v>4.3563863114442464E-2</v>
          </cell>
          <cell r="BN118">
            <v>0</v>
          </cell>
          <cell r="BO118">
            <v>0</v>
          </cell>
          <cell r="BP118">
            <v>1015570.8290882418</v>
          </cell>
          <cell r="BQ118">
            <v>4827.0064518846693</v>
          </cell>
          <cell r="BR118" t="str">
            <v>Y</v>
          </cell>
          <cell r="BS118">
            <v>4929.9554810108821</v>
          </cell>
          <cell r="BT118">
            <v>3.8676931071398135E-2</v>
          </cell>
          <cell r="BU118">
            <v>-7482.7997760732678</v>
          </cell>
          <cell r="BV118">
            <v>1008088.0293121685</v>
          </cell>
          <cell r="BW118">
            <v>0</v>
          </cell>
          <cell r="BX118">
            <v>1008088.0293121685</v>
          </cell>
          <cell r="BY118">
            <v>21207.5</v>
          </cell>
          <cell r="BZ118">
            <v>986880.52931216848</v>
          </cell>
        </row>
        <row r="119">
          <cell r="C119">
            <v>9253120</v>
          </cell>
          <cell r="D119" t="str">
            <v>Corringham CofE VC Primary School</v>
          </cell>
          <cell r="E119">
            <v>110</v>
          </cell>
          <cell r="F119">
            <v>110</v>
          </cell>
          <cell r="G119">
            <v>0</v>
          </cell>
          <cell r="H119">
            <v>353870</v>
          </cell>
          <cell r="I119">
            <v>0</v>
          </cell>
          <cell r="J119">
            <v>0</v>
          </cell>
          <cell r="K119">
            <v>7519.9999999999764</v>
          </cell>
          <cell r="L119">
            <v>0</v>
          </cell>
          <cell r="M119">
            <v>10030.000000000029</v>
          </cell>
          <cell r="N119">
            <v>0</v>
          </cell>
          <cell r="O119">
            <v>220</v>
          </cell>
          <cell r="P119">
            <v>3779.9999999999923</v>
          </cell>
          <cell r="Q119">
            <v>0</v>
          </cell>
          <cell r="R119">
            <v>3219.9999999999982</v>
          </cell>
          <cell r="S119">
            <v>4899.9999999999991</v>
          </cell>
          <cell r="T119">
            <v>9599.9999999999745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627.77777777777771</v>
          </cell>
          <cell r="AB119">
            <v>0</v>
          </cell>
          <cell r="AC119">
            <v>0</v>
          </cell>
          <cell r="AD119">
            <v>39776</v>
          </cell>
          <cell r="AE119">
            <v>0</v>
          </cell>
          <cell r="AF119">
            <v>0</v>
          </cell>
          <cell r="AG119">
            <v>0</v>
          </cell>
          <cell r="AH119">
            <v>121300</v>
          </cell>
          <cell r="AI119">
            <v>29225.634178905202</v>
          </cell>
          <cell r="AJ119">
            <v>0</v>
          </cell>
          <cell r="AK119">
            <v>0</v>
          </cell>
          <cell r="AL119">
            <v>11102.75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353870</v>
          </cell>
          <cell r="AV119">
            <v>79673.777777777752</v>
          </cell>
          <cell r="AW119">
            <v>161628.38417890519</v>
          </cell>
          <cell r="AX119">
            <v>72534.163599999985</v>
          </cell>
          <cell r="AY119">
            <v>595172.16195668292</v>
          </cell>
          <cell r="AZ119">
            <v>584069.41195668292</v>
          </cell>
          <cell r="BA119">
            <v>4265</v>
          </cell>
          <cell r="BB119">
            <v>469150</v>
          </cell>
          <cell r="BC119">
            <v>0</v>
          </cell>
          <cell r="BD119">
            <v>0</v>
          </cell>
          <cell r="BE119">
            <v>595172.16195668292</v>
          </cell>
          <cell r="BF119">
            <v>595172.16195668292</v>
          </cell>
          <cell r="BG119">
            <v>0</v>
          </cell>
          <cell r="BH119">
            <v>480252.75</v>
          </cell>
          <cell r="BI119">
            <v>318624.36582109483</v>
          </cell>
          <cell r="BJ119">
            <v>433543.77777777775</v>
          </cell>
          <cell r="BK119">
            <v>3941.3070707070706</v>
          </cell>
          <cell r="BL119">
            <v>3737.1276373548217</v>
          </cell>
          <cell r="BM119">
            <v>5.4635391981626098E-2</v>
          </cell>
          <cell r="BN119">
            <v>0</v>
          </cell>
          <cell r="BO119">
            <v>0</v>
          </cell>
          <cell r="BP119">
            <v>595172.16195668292</v>
          </cell>
          <cell r="BQ119">
            <v>5309.7219268789358</v>
          </cell>
          <cell r="BR119" t="str">
            <v>Y</v>
          </cell>
          <cell r="BS119">
            <v>5410.6560177880265</v>
          </cell>
          <cell r="BT119">
            <v>4.7061487254337342E-2</v>
          </cell>
          <cell r="BU119">
            <v>-3995.6697833400945</v>
          </cell>
          <cell r="BV119">
            <v>591176.49217334285</v>
          </cell>
          <cell r="BW119">
            <v>0</v>
          </cell>
          <cell r="BX119">
            <v>591176.49217334285</v>
          </cell>
          <cell r="BY119">
            <v>11102.75</v>
          </cell>
          <cell r="BZ119">
            <v>580073.74217334285</v>
          </cell>
        </row>
        <row r="120">
          <cell r="C120">
            <v>9253121</v>
          </cell>
          <cell r="D120" t="str">
            <v>Dunholme St Chad's Church of England Primary School</v>
          </cell>
          <cell r="E120">
            <v>213</v>
          </cell>
          <cell r="F120">
            <v>213</v>
          </cell>
          <cell r="G120">
            <v>0</v>
          </cell>
          <cell r="H120">
            <v>685221</v>
          </cell>
          <cell r="I120">
            <v>0</v>
          </cell>
          <cell r="J120">
            <v>0</v>
          </cell>
          <cell r="K120">
            <v>15040.000000000044</v>
          </cell>
          <cell r="L120">
            <v>0</v>
          </cell>
          <cell r="M120">
            <v>20649.999999999993</v>
          </cell>
          <cell r="N120">
            <v>0</v>
          </cell>
          <cell r="O120">
            <v>0</v>
          </cell>
          <cell r="P120">
            <v>272.5592417061614</v>
          </cell>
          <cell r="Q120">
            <v>0</v>
          </cell>
          <cell r="R120">
            <v>1393.0805687203806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2560.5319148936228</v>
          </cell>
          <cell r="AB120">
            <v>0</v>
          </cell>
          <cell r="AC120">
            <v>0</v>
          </cell>
          <cell r="AD120">
            <v>64447.049180327871</v>
          </cell>
          <cell r="AE120">
            <v>0</v>
          </cell>
          <cell r="AF120">
            <v>3903.5000000000086</v>
          </cell>
          <cell r="AG120">
            <v>0</v>
          </cell>
          <cell r="AH120">
            <v>121300</v>
          </cell>
          <cell r="AI120">
            <v>0</v>
          </cell>
          <cell r="AJ120">
            <v>0</v>
          </cell>
          <cell r="AK120">
            <v>0</v>
          </cell>
          <cell r="AL120">
            <v>18962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685221</v>
          </cell>
          <cell r="AV120">
            <v>108266.72090564809</v>
          </cell>
          <cell r="AW120">
            <v>140262</v>
          </cell>
          <cell r="AX120">
            <v>97042.314457471846</v>
          </cell>
          <cell r="AY120">
            <v>933749.72090564808</v>
          </cell>
          <cell r="AZ120">
            <v>914787.72090564808</v>
          </cell>
          <cell r="BA120">
            <v>4265</v>
          </cell>
          <cell r="BB120">
            <v>908445</v>
          </cell>
          <cell r="BC120">
            <v>0</v>
          </cell>
          <cell r="BD120">
            <v>0</v>
          </cell>
          <cell r="BE120">
            <v>933749.72090564808</v>
          </cell>
          <cell r="BF120">
            <v>933749.72090564808</v>
          </cell>
          <cell r="BG120">
            <v>0</v>
          </cell>
          <cell r="BH120">
            <v>927407</v>
          </cell>
          <cell r="BI120">
            <v>787145</v>
          </cell>
          <cell r="BJ120">
            <v>793487.72090564808</v>
          </cell>
          <cell r="BK120">
            <v>3725.2944643457658</v>
          </cell>
          <cell r="BL120">
            <v>3615.8139534883721</v>
          </cell>
          <cell r="BM120">
            <v>3.0278247793079041E-2</v>
          </cell>
          <cell r="BN120">
            <v>0</v>
          </cell>
          <cell r="BO120">
            <v>0</v>
          </cell>
          <cell r="BP120">
            <v>933749.72090564808</v>
          </cell>
          <cell r="BQ120">
            <v>4294.7780324208834</v>
          </cell>
          <cell r="BR120" t="str">
            <v>Y</v>
          </cell>
          <cell r="BS120">
            <v>4383.8015065992868</v>
          </cell>
          <cell r="BT120">
            <v>2.7085488904244448E-2</v>
          </cell>
          <cell r="BU120">
            <v>-7737.0696713767284</v>
          </cell>
          <cell r="BV120">
            <v>926012.65123427135</v>
          </cell>
          <cell r="BW120">
            <v>0</v>
          </cell>
          <cell r="BX120">
            <v>926012.65123427135</v>
          </cell>
          <cell r="BY120">
            <v>18962</v>
          </cell>
          <cell r="BZ120">
            <v>907050.65123427135</v>
          </cell>
        </row>
        <row r="121">
          <cell r="C121">
            <v>9253122</v>
          </cell>
          <cell r="D121" t="str">
            <v>Fiskerton Church of England Primary School</v>
          </cell>
          <cell r="E121">
            <v>86</v>
          </cell>
          <cell r="F121">
            <v>86</v>
          </cell>
          <cell r="G121">
            <v>0</v>
          </cell>
          <cell r="H121">
            <v>276662</v>
          </cell>
          <cell r="I121">
            <v>0</v>
          </cell>
          <cell r="J121">
            <v>0</v>
          </cell>
          <cell r="K121">
            <v>9400.0000000000109</v>
          </cell>
          <cell r="L121">
            <v>0</v>
          </cell>
          <cell r="M121">
            <v>12979.999999999996</v>
          </cell>
          <cell r="N121">
            <v>0</v>
          </cell>
          <cell r="O121">
            <v>0</v>
          </cell>
          <cell r="P121">
            <v>540.00000000000057</v>
          </cell>
          <cell r="Q121">
            <v>420.00000000000045</v>
          </cell>
          <cell r="R121">
            <v>0</v>
          </cell>
          <cell r="S121">
            <v>1959.9999999999982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647.86666666666508</v>
          </cell>
          <cell r="AB121">
            <v>0</v>
          </cell>
          <cell r="AC121">
            <v>0</v>
          </cell>
          <cell r="AD121">
            <v>25031.212121212124</v>
          </cell>
          <cell r="AE121">
            <v>0</v>
          </cell>
          <cell r="AF121">
            <v>4477.0000000000118</v>
          </cell>
          <cell r="AG121">
            <v>0</v>
          </cell>
          <cell r="AH121">
            <v>121300</v>
          </cell>
          <cell r="AI121">
            <v>18739.652870493985</v>
          </cell>
          <cell r="AJ121">
            <v>0</v>
          </cell>
          <cell r="AK121">
            <v>0</v>
          </cell>
          <cell r="AL121">
            <v>5187.2700000000004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276662</v>
          </cell>
          <cell r="AV121">
            <v>55456.078787878811</v>
          </cell>
          <cell r="AW121">
            <v>145226.92287049399</v>
          </cell>
          <cell r="AX121">
            <v>47485.687021818179</v>
          </cell>
          <cell r="AY121">
            <v>477345.00165837281</v>
          </cell>
          <cell r="AZ121">
            <v>472157.7316583728</v>
          </cell>
          <cell r="BA121">
            <v>4265</v>
          </cell>
          <cell r="BB121">
            <v>366790</v>
          </cell>
          <cell r="BC121">
            <v>0</v>
          </cell>
          <cell r="BD121">
            <v>0</v>
          </cell>
          <cell r="BE121">
            <v>477345.00165837281</v>
          </cell>
          <cell r="BF121">
            <v>477345.0016583727</v>
          </cell>
          <cell r="BG121">
            <v>0</v>
          </cell>
          <cell r="BH121">
            <v>371977.27</v>
          </cell>
          <cell r="BI121">
            <v>226750.34712950603</v>
          </cell>
          <cell r="BJ121">
            <v>332118.0787878788</v>
          </cell>
          <cell r="BK121">
            <v>3861.8381254404512</v>
          </cell>
          <cell r="BL121">
            <v>3837.2093769074813</v>
          </cell>
          <cell r="BM121">
            <v>6.4184010080833584E-3</v>
          </cell>
          <cell r="BN121">
            <v>0</v>
          </cell>
          <cell r="BO121">
            <v>0</v>
          </cell>
          <cell r="BP121">
            <v>477345.00165837281</v>
          </cell>
          <cell r="BQ121">
            <v>5490.2061820741019</v>
          </cell>
          <cell r="BR121" t="str">
            <v>Y</v>
          </cell>
          <cell r="BS121">
            <v>5550.5232750973582</v>
          </cell>
          <cell r="BT121">
            <v>-1.4140173317746418E-2</v>
          </cell>
          <cell r="BU121">
            <v>-3123.8872851568012</v>
          </cell>
          <cell r="BV121">
            <v>474221.114373216</v>
          </cell>
          <cell r="BW121">
            <v>0</v>
          </cell>
          <cell r="BX121">
            <v>474221.114373216</v>
          </cell>
          <cell r="BY121">
            <v>5187.2700000000004</v>
          </cell>
          <cell r="BZ121">
            <v>469033.84437321598</v>
          </cell>
        </row>
        <row r="122">
          <cell r="C122">
            <v>9253123</v>
          </cell>
          <cell r="D122" t="str">
            <v>Grasby All Saints Church of England Primary School</v>
          </cell>
          <cell r="E122">
            <v>79</v>
          </cell>
          <cell r="F122">
            <v>79</v>
          </cell>
          <cell r="G122">
            <v>0</v>
          </cell>
          <cell r="H122">
            <v>254143</v>
          </cell>
          <cell r="I122">
            <v>0</v>
          </cell>
          <cell r="J122">
            <v>0</v>
          </cell>
          <cell r="K122">
            <v>3290.0000000000018</v>
          </cell>
          <cell r="L122">
            <v>0</v>
          </cell>
          <cell r="M122">
            <v>4130.0000000000018</v>
          </cell>
          <cell r="N122">
            <v>0</v>
          </cell>
          <cell r="O122">
            <v>220.0000000000006</v>
          </cell>
          <cell r="P122">
            <v>0</v>
          </cell>
          <cell r="Q122">
            <v>839.99999999999898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656.39705882353041</v>
          </cell>
          <cell r="AB122">
            <v>0</v>
          </cell>
          <cell r="AC122">
            <v>0</v>
          </cell>
          <cell r="AD122">
            <v>12573.239436619719</v>
          </cell>
          <cell r="AE122">
            <v>0</v>
          </cell>
          <cell r="AF122">
            <v>0</v>
          </cell>
          <cell r="AG122">
            <v>0</v>
          </cell>
          <cell r="AH122">
            <v>121300</v>
          </cell>
          <cell r="AI122">
            <v>51989.319092122823</v>
          </cell>
          <cell r="AJ122">
            <v>0</v>
          </cell>
          <cell r="AK122">
            <v>0</v>
          </cell>
          <cell r="AL122">
            <v>8233.5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254143</v>
          </cell>
          <cell r="AV122">
            <v>21709.63649544325</v>
          </cell>
          <cell r="AW122">
            <v>181522.81909212284</v>
          </cell>
          <cell r="AX122">
            <v>34201.169590985912</v>
          </cell>
          <cell r="AY122">
            <v>457375.45558756607</v>
          </cell>
          <cell r="AZ122">
            <v>449141.95558756607</v>
          </cell>
          <cell r="BA122">
            <v>4265</v>
          </cell>
          <cell r="BB122">
            <v>336935</v>
          </cell>
          <cell r="BC122">
            <v>0</v>
          </cell>
          <cell r="BD122">
            <v>0</v>
          </cell>
          <cell r="BE122">
            <v>457375.45558756607</v>
          </cell>
          <cell r="BF122">
            <v>457375.45558756613</v>
          </cell>
          <cell r="BG122">
            <v>0</v>
          </cell>
          <cell r="BH122">
            <v>345168.5</v>
          </cell>
          <cell r="BI122">
            <v>163645.68090787716</v>
          </cell>
          <cell r="BJ122">
            <v>275852.63649544324</v>
          </cell>
          <cell r="BK122">
            <v>3491.8055252587751</v>
          </cell>
          <cell r="BL122">
            <v>3279.4262163484645</v>
          </cell>
          <cell r="BM122">
            <v>6.4761118225976758E-2</v>
          </cell>
          <cell r="BN122">
            <v>0</v>
          </cell>
          <cell r="BO122">
            <v>0</v>
          </cell>
          <cell r="BP122">
            <v>457375.45558756607</v>
          </cell>
          <cell r="BQ122">
            <v>5685.3412099691905</v>
          </cell>
          <cell r="BR122" t="str">
            <v>Y</v>
          </cell>
          <cell r="BS122">
            <v>5789.5627289565327</v>
          </cell>
          <cell r="BT122">
            <v>4.3453717019024118E-2</v>
          </cell>
          <cell r="BU122">
            <v>-2869.6173898533407</v>
          </cell>
          <cell r="BV122">
            <v>454505.83819771273</v>
          </cell>
          <cell r="BW122">
            <v>0</v>
          </cell>
          <cell r="BX122">
            <v>454505.83819771273</v>
          </cell>
          <cell r="BY122">
            <v>8233.5</v>
          </cell>
          <cell r="BZ122">
            <v>446272.33819771273</v>
          </cell>
        </row>
        <row r="123">
          <cell r="C123">
            <v>9253124</v>
          </cell>
          <cell r="D123" t="str">
            <v>The Hackthorn Church of England Primary School</v>
          </cell>
          <cell r="E123">
            <v>63</v>
          </cell>
          <cell r="F123">
            <v>63</v>
          </cell>
          <cell r="G123">
            <v>0</v>
          </cell>
          <cell r="H123">
            <v>202671</v>
          </cell>
          <cell r="I123">
            <v>0</v>
          </cell>
          <cell r="J123">
            <v>0</v>
          </cell>
          <cell r="K123">
            <v>3289.9999999999968</v>
          </cell>
          <cell r="L123">
            <v>0</v>
          </cell>
          <cell r="M123">
            <v>4129.9999999999955</v>
          </cell>
          <cell r="N123">
            <v>0</v>
          </cell>
          <cell r="O123">
            <v>0</v>
          </cell>
          <cell r="P123">
            <v>539.99999999999932</v>
          </cell>
          <cell r="Q123">
            <v>0</v>
          </cell>
          <cell r="R123">
            <v>919.99999999999875</v>
          </cell>
          <cell r="S123">
            <v>2939.9999999999991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659.16666666666595</v>
          </cell>
          <cell r="AB123">
            <v>0</v>
          </cell>
          <cell r="AC123">
            <v>0</v>
          </cell>
          <cell r="AD123">
            <v>15532.363636363634</v>
          </cell>
          <cell r="AE123">
            <v>0</v>
          </cell>
          <cell r="AF123">
            <v>3903.5000000000014</v>
          </cell>
          <cell r="AG123">
            <v>0</v>
          </cell>
          <cell r="AH123">
            <v>121300</v>
          </cell>
          <cell r="AI123">
            <v>55000</v>
          </cell>
          <cell r="AJ123">
            <v>0</v>
          </cell>
          <cell r="AK123">
            <v>0</v>
          </cell>
          <cell r="AL123">
            <v>5239.5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202671</v>
          </cell>
          <cell r="AV123">
            <v>31915.030303030289</v>
          </cell>
          <cell r="AW123">
            <v>181539.5</v>
          </cell>
          <cell r="AX123">
            <v>35738.46937454545</v>
          </cell>
          <cell r="AY123">
            <v>416125.53030303027</v>
          </cell>
          <cell r="AZ123">
            <v>410886.03030303027</v>
          </cell>
          <cell r="BA123">
            <v>4265</v>
          </cell>
          <cell r="BB123">
            <v>268695</v>
          </cell>
          <cell r="BC123">
            <v>0</v>
          </cell>
          <cell r="BD123">
            <v>0</v>
          </cell>
          <cell r="BE123">
            <v>416125.53030303027</v>
          </cell>
          <cell r="BF123">
            <v>416125.53030303027</v>
          </cell>
          <cell r="BG123">
            <v>0</v>
          </cell>
          <cell r="BH123">
            <v>273934.5</v>
          </cell>
          <cell r="BI123">
            <v>92395</v>
          </cell>
          <cell r="BJ123">
            <v>234586.03030303027</v>
          </cell>
          <cell r="BK123">
            <v>3723.5877825877819</v>
          </cell>
          <cell r="BL123">
            <v>3017.1334017543859</v>
          </cell>
          <cell r="BM123">
            <v>0.23414754562148657</v>
          </cell>
          <cell r="BN123">
            <v>0</v>
          </cell>
          <cell r="BO123">
            <v>0</v>
          </cell>
          <cell r="BP123">
            <v>416125.53030303027</v>
          </cell>
          <cell r="BQ123">
            <v>6522.0004810004802</v>
          </cell>
          <cell r="BR123" t="str">
            <v>Y</v>
          </cell>
          <cell r="BS123">
            <v>6605.1671476671472</v>
          </cell>
          <cell r="BT123">
            <v>6.4999651397853686E-2</v>
          </cell>
          <cell r="BU123">
            <v>-2288.4290577311449</v>
          </cell>
          <cell r="BV123">
            <v>413837.10124529916</v>
          </cell>
          <cell r="BW123">
            <v>0</v>
          </cell>
          <cell r="BX123">
            <v>413837.10124529916</v>
          </cell>
          <cell r="BY123">
            <v>5239.5</v>
          </cell>
          <cell r="BZ123">
            <v>408597.60124529916</v>
          </cell>
        </row>
        <row r="124">
          <cell r="C124">
            <v>9253125</v>
          </cell>
          <cell r="D124" t="str">
            <v>Halton Holegate CofE Primary School</v>
          </cell>
          <cell r="E124">
            <v>66</v>
          </cell>
          <cell r="F124">
            <v>66</v>
          </cell>
          <cell r="G124">
            <v>0</v>
          </cell>
          <cell r="H124">
            <v>212322</v>
          </cell>
          <cell r="I124">
            <v>0</v>
          </cell>
          <cell r="J124">
            <v>0</v>
          </cell>
          <cell r="K124">
            <v>16919.999999999985</v>
          </cell>
          <cell r="L124">
            <v>0</v>
          </cell>
          <cell r="M124">
            <v>24189.999999999993</v>
          </cell>
          <cell r="N124">
            <v>0</v>
          </cell>
          <cell r="O124">
            <v>6820.0000000000045</v>
          </cell>
          <cell r="P124">
            <v>1350.0000000000007</v>
          </cell>
          <cell r="Q124">
            <v>2939.9999999999982</v>
          </cell>
          <cell r="R124">
            <v>460.00000000000153</v>
          </cell>
          <cell r="S124">
            <v>490.00000000000165</v>
          </cell>
          <cell r="T124">
            <v>1920.0000000000018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632.03389830508547</v>
          </cell>
          <cell r="AB124">
            <v>0</v>
          </cell>
          <cell r="AC124">
            <v>0</v>
          </cell>
          <cell r="AD124">
            <v>13904.745762711866</v>
          </cell>
          <cell r="AE124">
            <v>0</v>
          </cell>
          <cell r="AF124">
            <v>4661.9999999999782</v>
          </cell>
          <cell r="AG124">
            <v>0</v>
          </cell>
          <cell r="AH124">
            <v>121300</v>
          </cell>
          <cell r="AI124">
            <v>55000</v>
          </cell>
          <cell r="AJ124">
            <v>0</v>
          </cell>
          <cell r="AK124">
            <v>0</v>
          </cell>
          <cell r="AL124">
            <v>5239.5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212322</v>
          </cell>
          <cell r="AV124">
            <v>74288.779661016917</v>
          </cell>
          <cell r="AW124">
            <v>181539.5</v>
          </cell>
          <cell r="AX124">
            <v>45967.623378983051</v>
          </cell>
          <cell r="AY124">
            <v>468150.27966101689</v>
          </cell>
          <cell r="AZ124">
            <v>462910.77966101689</v>
          </cell>
          <cell r="BA124">
            <v>4265</v>
          </cell>
          <cell r="BB124">
            <v>281490</v>
          </cell>
          <cell r="BC124">
            <v>0</v>
          </cell>
          <cell r="BD124">
            <v>0</v>
          </cell>
          <cell r="BE124">
            <v>468150.27966101689</v>
          </cell>
          <cell r="BF124">
            <v>468150.27966101695</v>
          </cell>
          <cell r="BG124">
            <v>0</v>
          </cell>
          <cell r="BH124">
            <v>286729.5</v>
          </cell>
          <cell r="BI124">
            <v>105190</v>
          </cell>
          <cell r="BJ124">
            <v>286610.77966101689</v>
          </cell>
          <cell r="BK124">
            <v>4342.5875706214683</v>
          </cell>
          <cell r="BL124">
            <v>3322.5622000000003</v>
          </cell>
          <cell r="BM124">
            <v>0.30699963137528863</v>
          </cell>
          <cell r="BN124">
            <v>0</v>
          </cell>
          <cell r="BO124">
            <v>0</v>
          </cell>
          <cell r="BP124">
            <v>468150.27966101689</v>
          </cell>
          <cell r="BQ124">
            <v>7013.7996918335893</v>
          </cell>
          <cell r="BR124" t="str">
            <v>Y</v>
          </cell>
          <cell r="BS124">
            <v>7093.1860554699524</v>
          </cell>
          <cell r="BT124">
            <v>6.863031481514148E-2</v>
          </cell>
          <cell r="BU124">
            <v>-2397.4018700040565</v>
          </cell>
          <cell r="BV124">
            <v>465752.87779101281</v>
          </cell>
          <cell r="BW124">
            <v>0</v>
          </cell>
          <cell r="BX124">
            <v>465752.87779101281</v>
          </cell>
          <cell r="BY124">
            <v>5239.5</v>
          </cell>
          <cell r="BZ124">
            <v>460513.37779101281</v>
          </cell>
        </row>
        <row r="125">
          <cell r="C125">
            <v>9253128</v>
          </cell>
          <cell r="D125" t="str">
            <v>St Michael's Church of England School, Louth</v>
          </cell>
          <cell r="E125">
            <v>307</v>
          </cell>
          <cell r="F125">
            <v>307</v>
          </cell>
          <cell r="G125">
            <v>0</v>
          </cell>
          <cell r="H125">
            <v>987619</v>
          </cell>
          <cell r="I125">
            <v>0</v>
          </cell>
          <cell r="J125">
            <v>0</v>
          </cell>
          <cell r="K125">
            <v>36660</v>
          </cell>
          <cell r="L125">
            <v>0</v>
          </cell>
          <cell r="M125">
            <v>48969.999999999985</v>
          </cell>
          <cell r="N125">
            <v>0</v>
          </cell>
          <cell r="O125">
            <v>5719.9999999999973</v>
          </cell>
          <cell r="P125">
            <v>26459.999999999975</v>
          </cell>
          <cell r="Q125">
            <v>0</v>
          </cell>
          <cell r="R125">
            <v>25760.00000000004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662.04198473282429</v>
          </cell>
          <cell r="AB125">
            <v>0</v>
          </cell>
          <cell r="AC125">
            <v>0</v>
          </cell>
          <cell r="AD125">
            <v>123007.92828685259</v>
          </cell>
          <cell r="AE125">
            <v>0</v>
          </cell>
          <cell r="AF125">
            <v>0</v>
          </cell>
          <cell r="AG125">
            <v>0</v>
          </cell>
          <cell r="AH125">
            <v>121300</v>
          </cell>
          <cell r="AI125">
            <v>0</v>
          </cell>
          <cell r="AJ125">
            <v>0</v>
          </cell>
          <cell r="AK125">
            <v>0</v>
          </cell>
          <cell r="AL125">
            <v>26880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987619</v>
          </cell>
          <cell r="AV125">
            <v>267239.97027158539</v>
          </cell>
          <cell r="AW125">
            <v>148180</v>
          </cell>
          <cell r="AX125">
            <v>195394.01314374505</v>
          </cell>
          <cell r="AY125">
            <v>1403038.9702715855</v>
          </cell>
          <cell r="AZ125">
            <v>1376158.9702715855</v>
          </cell>
          <cell r="BA125">
            <v>4265</v>
          </cell>
          <cell r="BB125">
            <v>1309355</v>
          </cell>
          <cell r="BC125">
            <v>0</v>
          </cell>
          <cell r="BD125">
            <v>0</v>
          </cell>
          <cell r="BE125">
            <v>1403038.9702715855</v>
          </cell>
          <cell r="BF125">
            <v>1403038.9702715853</v>
          </cell>
          <cell r="BG125">
            <v>0</v>
          </cell>
          <cell r="BH125">
            <v>1336235</v>
          </cell>
          <cell r="BI125">
            <v>1188055</v>
          </cell>
          <cell r="BJ125">
            <v>1254858.9702715855</v>
          </cell>
          <cell r="BK125">
            <v>4087.488502513308</v>
          </cell>
          <cell r="BL125">
            <v>3879.7133717532465</v>
          </cell>
          <cell r="BM125">
            <v>5.355424765983878E-2</v>
          </cell>
          <cell r="BN125">
            <v>0</v>
          </cell>
          <cell r="BO125">
            <v>0</v>
          </cell>
          <cell r="BP125">
            <v>1403038.9702715855</v>
          </cell>
          <cell r="BQ125">
            <v>4482.6025090279654</v>
          </cell>
          <cell r="BR125" t="str">
            <v>Y</v>
          </cell>
          <cell r="BS125">
            <v>4570.159512285295</v>
          </cell>
          <cell r="BT125">
            <v>4.800527781138153E-2</v>
          </cell>
          <cell r="BU125">
            <v>-11151.551122594627</v>
          </cell>
          <cell r="BV125">
            <v>1391887.4191489909</v>
          </cell>
          <cell r="BW125">
            <v>0</v>
          </cell>
          <cell r="BX125">
            <v>1391887.4191489909</v>
          </cell>
          <cell r="BY125">
            <v>26880</v>
          </cell>
          <cell r="BZ125">
            <v>1365007.4191489909</v>
          </cell>
        </row>
        <row r="126">
          <cell r="C126">
            <v>9253130</v>
          </cell>
          <cell r="D126" t="str">
            <v>The Mareham-le-Fen Church of England Primary School</v>
          </cell>
          <cell r="E126">
            <v>87</v>
          </cell>
          <cell r="F126">
            <v>87</v>
          </cell>
          <cell r="G126">
            <v>0</v>
          </cell>
          <cell r="H126">
            <v>279879</v>
          </cell>
          <cell r="I126">
            <v>0</v>
          </cell>
          <cell r="J126">
            <v>0</v>
          </cell>
          <cell r="K126">
            <v>7990.0000000000118</v>
          </cell>
          <cell r="L126">
            <v>0</v>
          </cell>
          <cell r="M126">
            <v>10030.000000000015</v>
          </cell>
          <cell r="N126">
            <v>0</v>
          </cell>
          <cell r="O126">
            <v>439.99999999999926</v>
          </cell>
          <cell r="P126">
            <v>16199.999999999998</v>
          </cell>
          <cell r="Q126">
            <v>1260.0000000000016</v>
          </cell>
          <cell r="R126">
            <v>459.99999999999926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28773.658536585364</v>
          </cell>
          <cell r="AE126">
            <v>0</v>
          </cell>
          <cell r="AF126">
            <v>1646.4999999999977</v>
          </cell>
          <cell r="AG126">
            <v>0</v>
          </cell>
          <cell r="AH126">
            <v>121300</v>
          </cell>
          <cell r="AI126">
            <v>46114.819759679565</v>
          </cell>
          <cell r="AJ126">
            <v>0</v>
          </cell>
          <cell r="AK126">
            <v>0</v>
          </cell>
          <cell r="AL126">
            <v>10978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279879</v>
          </cell>
          <cell r="AV126">
            <v>66800.158536585383</v>
          </cell>
          <cell r="AW126">
            <v>178392.81975967955</v>
          </cell>
          <cell r="AX126">
            <v>59073.500450731706</v>
          </cell>
          <cell r="AY126">
            <v>525071.97829626501</v>
          </cell>
          <cell r="AZ126">
            <v>514093.97829626501</v>
          </cell>
          <cell r="BA126">
            <v>4265</v>
          </cell>
          <cell r="BB126">
            <v>371055</v>
          </cell>
          <cell r="BC126">
            <v>0</v>
          </cell>
          <cell r="BD126">
            <v>0</v>
          </cell>
          <cell r="BE126">
            <v>525071.97829626501</v>
          </cell>
          <cell r="BF126">
            <v>525071.97829626489</v>
          </cell>
          <cell r="BG126">
            <v>0</v>
          </cell>
          <cell r="BH126">
            <v>382033</v>
          </cell>
          <cell r="BI126">
            <v>203640.18024032045</v>
          </cell>
          <cell r="BJ126">
            <v>346679.15853658546</v>
          </cell>
          <cell r="BK126">
            <v>3984.817914213626</v>
          </cell>
          <cell r="BL126">
            <v>3694.0778703260266</v>
          </cell>
          <cell r="BM126">
            <v>7.8704362521177601E-2</v>
          </cell>
          <cell r="BN126">
            <v>0</v>
          </cell>
          <cell r="BO126">
            <v>0</v>
          </cell>
          <cell r="BP126">
            <v>525071.97829626501</v>
          </cell>
          <cell r="BQ126">
            <v>5909.1261873133908</v>
          </cell>
          <cell r="BR126" t="str">
            <v>Y</v>
          </cell>
          <cell r="BS126">
            <v>6035.3100953593676</v>
          </cell>
          <cell r="BT126">
            <v>7.5375755386110077E-2</v>
          </cell>
          <cell r="BU126">
            <v>-3160.2115559144386</v>
          </cell>
          <cell r="BV126">
            <v>521911.76674035058</v>
          </cell>
          <cell r="BW126">
            <v>0</v>
          </cell>
          <cell r="BX126">
            <v>521911.76674035058</v>
          </cell>
          <cell r="BY126">
            <v>10978</v>
          </cell>
          <cell r="BZ126">
            <v>510933.76674035058</v>
          </cell>
        </row>
        <row r="127">
          <cell r="C127">
            <v>9253131</v>
          </cell>
          <cell r="D127" t="str">
            <v>The Market Rasen Church of England Primary School</v>
          </cell>
          <cell r="E127">
            <v>299</v>
          </cell>
          <cell r="F127">
            <v>299</v>
          </cell>
          <cell r="G127">
            <v>0</v>
          </cell>
          <cell r="H127">
            <v>961883</v>
          </cell>
          <cell r="I127">
            <v>0</v>
          </cell>
          <cell r="J127">
            <v>0</v>
          </cell>
          <cell r="K127">
            <v>34309.999999999942</v>
          </cell>
          <cell r="L127">
            <v>0</v>
          </cell>
          <cell r="M127">
            <v>47200.000000000065</v>
          </cell>
          <cell r="N127">
            <v>0</v>
          </cell>
          <cell r="O127">
            <v>439.99999999999994</v>
          </cell>
          <cell r="P127">
            <v>49139.999999999993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657.33463035019497</v>
          </cell>
          <cell r="AB127">
            <v>0</v>
          </cell>
          <cell r="AC127">
            <v>0</v>
          </cell>
          <cell r="AD127">
            <v>83126.746031746035</v>
          </cell>
          <cell r="AE127">
            <v>0</v>
          </cell>
          <cell r="AF127">
            <v>0</v>
          </cell>
          <cell r="AG127">
            <v>0</v>
          </cell>
          <cell r="AH127">
            <v>121300</v>
          </cell>
          <cell r="AI127">
            <v>0</v>
          </cell>
          <cell r="AJ127">
            <v>0</v>
          </cell>
          <cell r="AK127">
            <v>0</v>
          </cell>
          <cell r="AL127">
            <v>28672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961883</v>
          </cell>
          <cell r="AV127">
            <v>214874.08066209624</v>
          </cell>
          <cell r="AW127">
            <v>149972</v>
          </cell>
          <cell r="AX127">
            <v>160267.87648857143</v>
          </cell>
          <cell r="AY127">
            <v>1326729.0806620962</v>
          </cell>
          <cell r="AZ127">
            <v>1298057.0806620962</v>
          </cell>
          <cell r="BA127">
            <v>4265</v>
          </cell>
          <cell r="BB127">
            <v>1275235</v>
          </cell>
          <cell r="BC127">
            <v>0</v>
          </cell>
          <cell r="BD127">
            <v>0</v>
          </cell>
          <cell r="BE127">
            <v>1326729.0806620962</v>
          </cell>
          <cell r="BF127">
            <v>1326729.0806620962</v>
          </cell>
          <cell r="BG127">
            <v>0</v>
          </cell>
          <cell r="BH127">
            <v>1303907</v>
          </cell>
          <cell r="BI127">
            <v>1153935</v>
          </cell>
          <cell r="BJ127">
            <v>1176757.0806620962</v>
          </cell>
          <cell r="BK127">
            <v>3935.6424102411243</v>
          </cell>
          <cell r="BL127">
            <v>3802.2899496621621</v>
          </cell>
          <cell r="BM127">
            <v>3.507161798400215E-2</v>
          </cell>
          <cell r="BN127">
            <v>0</v>
          </cell>
          <cell r="BO127">
            <v>0</v>
          </cell>
          <cell r="BP127">
            <v>1326729.0806620962</v>
          </cell>
          <cell r="BQ127">
            <v>4341.3280289702216</v>
          </cell>
          <cell r="BR127" t="str">
            <v>Y</v>
          </cell>
          <cell r="BS127">
            <v>4437.2210055588503</v>
          </cell>
          <cell r="BT127">
            <v>2.9768001687124679E-2</v>
          </cell>
          <cell r="BU127">
            <v>-10860.95695653353</v>
          </cell>
          <cell r="BV127">
            <v>1315868.1237055627</v>
          </cell>
          <cell r="BW127">
            <v>0</v>
          </cell>
          <cell r="BX127">
            <v>1315868.1237055627</v>
          </cell>
          <cell r="BY127">
            <v>28672</v>
          </cell>
          <cell r="BZ127">
            <v>1287196.1237055627</v>
          </cell>
        </row>
        <row r="128">
          <cell r="C128">
            <v>9253132</v>
          </cell>
          <cell r="D128" t="str">
            <v>Newton-on-Trent CofE Primary School</v>
          </cell>
          <cell r="E128">
            <v>59</v>
          </cell>
          <cell r="F128">
            <v>59</v>
          </cell>
          <cell r="G128">
            <v>0</v>
          </cell>
          <cell r="H128">
            <v>189803</v>
          </cell>
          <cell r="I128">
            <v>0</v>
          </cell>
          <cell r="J128">
            <v>0</v>
          </cell>
          <cell r="K128">
            <v>4700.0000000000055</v>
          </cell>
          <cell r="L128">
            <v>0</v>
          </cell>
          <cell r="M128">
            <v>6490.0000000000109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640.00000000000068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19859.148936170212</v>
          </cell>
          <cell r="AE128">
            <v>0</v>
          </cell>
          <cell r="AF128">
            <v>5050.5000000000036</v>
          </cell>
          <cell r="AG128">
            <v>0</v>
          </cell>
          <cell r="AH128">
            <v>121300</v>
          </cell>
          <cell r="AI128">
            <v>55000</v>
          </cell>
          <cell r="AJ128">
            <v>0</v>
          </cell>
          <cell r="AK128">
            <v>0</v>
          </cell>
          <cell r="AL128">
            <v>4540.8999999999996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189803</v>
          </cell>
          <cell r="AV128">
            <v>36739.648936170226</v>
          </cell>
          <cell r="AW128">
            <v>180840.9</v>
          </cell>
          <cell r="AX128">
            <v>36404.411215319145</v>
          </cell>
          <cell r="AY128">
            <v>407383.54893617018</v>
          </cell>
          <cell r="AZ128">
            <v>402842.64893617015</v>
          </cell>
          <cell r="BA128">
            <v>4265</v>
          </cell>
          <cell r="BB128">
            <v>251635</v>
          </cell>
          <cell r="BC128">
            <v>0</v>
          </cell>
          <cell r="BD128">
            <v>0</v>
          </cell>
          <cell r="BE128">
            <v>407383.54893617018</v>
          </cell>
          <cell r="BF128">
            <v>407383.54893617018</v>
          </cell>
          <cell r="BG128">
            <v>0</v>
          </cell>
          <cell r="BH128">
            <v>256175.9</v>
          </cell>
          <cell r="BI128">
            <v>75335</v>
          </cell>
          <cell r="BJ128">
            <v>226542.64893617018</v>
          </cell>
          <cell r="BK128">
            <v>3839.7059141723762</v>
          </cell>
          <cell r="BL128">
            <v>3394.5977611111107</v>
          </cell>
          <cell r="BM128">
            <v>0.13112250239497417</v>
          </cell>
          <cell r="BN128">
            <v>0</v>
          </cell>
          <cell r="BO128">
            <v>0</v>
          </cell>
          <cell r="BP128">
            <v>407383.54893617018</v>
          </cell>
          <cell r="BQ128">
            <v>6827.8415073927144</v>
          </cell>
          <cell r="BR128" t="str">
            <v>Y</v>
          </cell>
          <cell r="BS128">
            <v>6904.8059141723761</v>
          </cell>
          <cell r="BT128">
            <v>2.3919703147034399E-2</v>
          </cell>
          <cell r="BU128">
            <v>-2143.1319747005959</v>
          </cell>
          <cell r="BV128">
            <v>405240.41696146957</v>
          </cell>
          <cell r="BW128">
            <v>0</v>
          </cell>
          <cell r="BX128">
            <v>405240.41696146957</v>
          </cell>
          <cell r="BY128">
            <v>4540.8999999999996</v>
          </cell>
          <cell r="BZ128">
            <v>400699.51696146955</v>
          </cell>
        </row>
        <row r="129">
          <cell r="C129">
            <v>9253133</v>
          </cell>
          <cell r="D129" t="str">
            <v>The North Cotes Church of England Primary School</v>
          </cell>
          <cell r="E129">
            <v>40</v>
          </cell>
          <cell r="F129">
            <v>40</v>
          </cell>
          <cell r="G129">
            <v>0</v>
          </cell>
          <cell r="H129">
            <v>128680</v>
          </cell>
          <cell r="I129">
            <v>0</v>
          </cell>
          <cell r="J129">
            <v>0</v>
          </cell>
          <cell r="K129">
            <v>5170</v>
          </cell>
          <cell r="L129">
            <v>0</v>
          </cell>
          <cell r="M129">
            <v>6490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1937.1428571428569</v>
          </cell>
          <cell r="AB129">
            <v>0</v>
          </cell>
          <cell r="AC129">
            <v>0</v>
          </cell>
          <cell r="AD129">
            <v>10206.451612903225</v>
          </cell>
          <cell r="AE129">
            <v>0</v>
          </cell>
          <cell r="AF129">
            <v>4255</v>
          </cell>
          <cell r="AG129">
            <v>0</v>
          </cell>
          <cell r="AH129">
            <v>121300</v>
          </cell>
          <cell r="AI129">
            <v>55000</v>
          </cell>
          <cell r="AJ129">
            <v>0</v>
          </cell>
          <cell r="AK129">
            <v>0</v>
          </cell>
          <cell r="AL129">
            <v>7984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128680</v>
          </cell>
          <cell r="AV129">
            <v>28058.594470046082</v>
          </cell>
          <cell r="AW129">
            <v>184284</v>
          </cell>
          <cell r="AX129">
            <v>26205.368051612902</v>
          </cell>
          <cell r="AY129">
            <v>341022.59447004611</v>
          </cell>
          <cell r="AZ129">
            <v>333038.59447004611</v>
          </cell>
          <cell r="BA129">
            <v>4265</v>
          </cell>
          <cell r="BB129">
            <v>170600</v>
          </cell>
          <cell r="BC129">
            <v>0</v>
          </cell>
          <cell r="BD129">
            <v>0</v>
          </cell>
          <cell r="BE129">
            <v>341022.59447004611</v>
          </cell>
          <cell r="BF129">
            <v>341022.59447004611</v>
          </cell>
          <cell r="BG129">
            <v>0</v>
          </cell>
          <cell r="BH129">
            <v>178584</v>
          </cell>
          <cell r="BI129">
            <v>-5700</v>
          </cell>
          <cell r="BJ129">
            <v>156738.59447004611</v>
          </cell>
          <cell r="BK129">
            <v>3918.464861751153</v>
          </cell>
          <cell r="BL129">
            <v>3416.2222222222222</v>
          </cell>
          <cell r="BM129">
            <v>0.1470169698744675</v>
          </cell>
          <cell r="BN129">
            <v>0</v>
          </cell>
          <cell r="BO129">
            <v>0</v>
          </cell>
          <cell r="BP129">
            <v>341022.59447004611</v>
          </cell>
          <cell r="BQ129">
            <v>8325.9648617511521</v>
          </cell>
          <cell r="BR129" t="str">
            <v>Y</v>
          </cell>
          <cell r="BS129">
            <v>8525.5648617511524</v>
          </cell>
          <cell r="BT129">
            <v>-1.1314714742782783E-3</v>
          </cell>
          <cell r="BU129">
            <v>-1452.970830305489</v>
          </cell>
          <cell r="BV129">
            <v>339569.62363974063</v>
          </cell>
          <cell r="BW129">
            <v>0</v>
          </cell>
          <cell r="BX129">
            <v>339569.62363974063</v>
          </cell>
          <cell r="BY129">
            <v>7984</v>
          </cell>
          <cell r="BZ129">
            <v>331585.62363974063</v>
          </cell>
        </row>
        <row r="130">
          <cell r="C130">
            <v>9253134</v>
          </cell>
          <cell r="D130" t="str">
            <v>North Cockerington Church of England Primary School</v>
          </cell>
          <cell r="E130">
            <v>87</v>
          </cell>
          <cell r="F130">
            <v>87</v>
          </cell>
          <cell r="G130">
            <v>0</v>
          </cell>
          <cell r="H130">
            <v>279879</v>
          </cell>
          <cell r="I130">
            <v>0</v>
          </cell>
          <cell r="J130">
            <v>0</v>
          </cell>
          <cell r="K130">
            <v>4230.0000000000018</v>
          </cell>
          <cell r="L130">
            <v>0</v>
          </cell>
          <cell r="M130">
            <v>6489.9999999999791</v>
          </cell>
          <cell r="N130">
            <v>0</v>
          </cell>
          <cell r="O130">
            <v>219.99999999999963</v>
          </cell>
          <cell r="P130">
            <v>2159.9999999999991</v>
          </cell>
          <cell r="Q130">
            <v>0</v>
          </cell>
          <cell r="R130">
            <v>6439.9999999999973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25942.916666666664</v>
          </cell>
          <cell r="AE130">
            <v>0</v>
          </cell>
          <cell r="AF130">
            <v>0</v>
          </cell>
          <cell r="AG130">
            <v>0</v>
          </cell>
          <cell r="AH130">
            <v>121300</v>
          </cell>
          <cell r="AI130">
            <v>46114.819759679565</v>
          </cell>
          <cell r="AJ130">
            <v>0</v>
          </cell>
          <cell r="AK130">
            <v>0</v>
          </cell>
          <cell r="AL130">
            <v>9231.5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279879</v>
          </cell>
          <cell r="AV130">
            <v>45482.916666666642</v>
          </cell>
          <cell r="AW130">
            <v>176646.31975967955</v>
          </cell>
          <cell r="AX130">
            <v>50155.300654999985</v>
          </cell>
          <cell r="AY130">
            <v>502008.23642634618</v>
          </cell>
          <cell r="AZ130">
            <v>492776.73642634618</v>
          </cell>
          <cell r="BA130">
            <v>4265</v>
          </cell>
          <cell r="BB130">
            <v>371055</v>
          </cell>
          <cell r="BC130">
            <v>0</v>
          </cell>
          <cell r="BD130">
            <v>0</v>
          </cell>
          <cell r="BE130">
            <v>502008.23642634618</v>
          </cell>
          <cell r="BF130">
            <v>502008.23642634624</v>
          </cell>
          <cell r="BG130">
            <v>0</v>
          </cell>
          <cell r="BH130">
            <v>380286.5</v>
          </cell>
          <cell r="BI130">
            <v>203640.18024032045</v>
          </cell>
          <cell r="BJ130">
            <v>325361.91666666663</v>
          </cell>
          <cell r="BK130">
            <v>3739.7921455938695</v>
          </cell>
          <cell r="BL130">
            <v>3616.9850278609574</v>
          </cell>
          <cell r="BM130">
            <v>3.3952896345147088E-2</v>
          </cell>
          <cell r="BN130">
            <v>0</v>
          </cell>
          <cell r="BO130">
            <v>0</v>
          </cell>
          <cell r="BP130">
            <v>502008.23642634618</v>
          </cell>
          <cell r="BQ130">
            <v>5664.1004186936343</v>
          </cell>
          <cell r="BR130" t="str">
            <v>Y</v>
          </cell>
          <cell r="BS130">
            <v>5770.2096140959329</v>
          </cell>
          <cell r="BT130">
            <v>8.7924710400915096E-3</v>
          </cell>
          <cell r="BU130">
            <v>-3160.2115559144386</v>
          </cell>
          <cell r="BV130">
            <v>498848.02487043175</v>
          </cell>
          <cell r="BW130">
            <v>0</v>
          </cell>
          <cell r="BX130">
            <v>498848.02487043175</v>
          </cell>
          <cell r="BY130">
            <v>9231.5</v>
          </cell>
          <cell r="BZ130">
            <v>489616.52487043175</v>
          </cell>
        </row>
        <row r="131">
          <cell r="C131">
            <v>9253136</v>
          </cell>
          <cell r="D131" t="str">
            <v>Reepham Church of England Primary School</v>
          </cell>
          <cell r="E131">
            <v>195</v>
          </cell>
          <cell r="F131">
            <v>195</v>
          </cell>
          <cell r="G131">
            <v>0</v>
          </cell>
          <cell r="H131">
            <v>627315</v>
          </cell>
          <cell r="I131">
            <v>0</v>
          </cell>
          <cell r="J131">
            <v>0</v>
          </cell>
          <cell r="K131">
            <v>8460</v>
          </cell>
          <cell r="L131">
            <v>0</v>
          </cell>
          <cell r="M131">
            <v>10620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640.00000000000023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1979.1916167664642</v>
          </cell>
          <cell r="AB131">
            <v>0</v>
          </cell>
          <cell r="AC131">
            <v>0</v>
          </cell>
          <cell r="AD131">
            <v>38264.371257485036</v>
          </cell>
          <cell r="AE131">
            <v>0</v>
          </cell>
          <cell r="AF131">
            <v>0</v>
          </cell>
          <cell r="AG131">
            <v>0</v>
          </cell>
          <cell r="AH131">
            <v>121300</v>
          </cell>
          <cell r="AI131">
            <v>0</v>
          </cell>
          <cell r="AJ131">
            <v>0</v>
          </cell>
          <cell r="AK131">
            <v>0</v>
          </cell>
          <cell r="AL131">
            <v>14970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627315</v>
          </cell>
          <cell r="AV131">
            <v>59963.562874251496</v>
          </cell>
          <cell r="AW131">
            <v>136270</v>
          </cell>
          <cell r="AX131">
            <v>72568.941225149698</v>
          </cell>
          <cell r="AY131">
            <v>823548.56287425151</v>
          </cell>
          <cell r="AZ131">
            <v>808578.56287425151</v>
          </cell>
          <cell r="BA131">
            <v>4265</v>
          </cell>
          <cell r="BB131">
            <v>831675</v>
          </cell>
          <cell r="BC131">
            <v>23096.437125748489</v>
          </cell>
          <cell r="BD131">
            <v>0</v>
          </cell>
          <cell r="BE131">
            <v>846645</v>
          </cell>
          <cell r="BF131">
            <v>846645</v>
          </cell>
          <cell r="BG131">
            <v>0</v>
          </cell>
          <cell r="BH131">
            <v>846645</v>
          </cell>
          <cell r="BI131">
            <v>710375</v>
          </cell>
          <cell r="BJ131">
            <v>710375</v>
          </cell>
          <cell r="BK131">
            <v>3642.9487179487178</v>
          </cell>
          <cell r="BL131">
            <v>3561.1224489795918</v>
          </cell>
          <cell r="BM131">
            <v>2.2977662279647971E-2</v>
          </cell>
          <cell r="BN131">
            <v>0</v>
          </cell>
          <cell r="BO131">
            <v>0</v>
          </cell>
          <cell r="BP131">
            <v>846645</v>
          </cell>
          <cell r="BQ131">
            <v>4265</v>
          </cell>
          <cell r="BR131" t="str">
            <v>Y</v>
          </cell>
          <cell r="BS131">
            <v>4341.7692307692305</v>
          </cell>
          <cell r="BT131">
            <v>2.0062054816624819E-2</v>
          </cell>
          <cell r="BU131">
            <v>-7083.2327977392588</v>
          </cell>
          <cell r="BV131">
            <v>839561.76720226079</v>
          </cell>
          <cell r="BW131">
            <v>0</v>
          </cell>
          <cell r="BX131">
            <v>839561.76720226079</v>
          </cell>
          <cell r="BY131">
            <v>14970</v>
          </cell>
          <cell r="BZ131">
            <v>824591.76720226079</v>
          </cell>
        </row>
        <row r="132">
          <cell r="C132">
            <v>9253139</v>
          </cell>
          <cell r="D132" t="str">
            <v>Saxilby Church of England Primary School</v>
          </cell>
          <cell r="E132">
            <v>356</v>
          </cell>
          <cell r="F132">
            <v>356</v>
          </cell>
          <cell r="G132">
            <v>0</v>
          </cell>
          <cell r="H132">
            <v>1145252</v>
          </cell>
          <cell r="I132">
            <v>0</v>
          </cell>
          <cell r="J132">
            <v>0</v>
          </cell>
          <cell r="K132">
            <v>26320.000000000022</v>
          </cell>
          <cell r="L132">
            <v>0</v>
          </cell>
          <cell r="M132">
            <v>33040.000000000029</v>
          </cell>
          <cell r="N132">
            <v>0</v>
          </cell>
          <cell r="O132">
            <v>219.99999999999969</v>
          </cell>
          <cell r="P132">
            <v>809.99999999999977</v>
          </cell>
          <cell r="Q132">
            <v>0</v>
          </cell>
          <cell r="R132">
            <v>1379.9999999999995</v>
          </cell>
          <cell r="S132">
            <v>0</v>
          </cell>
          <cell r="T132">
            <v>639.99999999999909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94081.612903225803</v>
          </cell>
          <cell r="AE132">
            <v>0</v>
          </cell>
          <cell r="AF132">
            <v>0</v>
          </cell>
          <cell r="AG132">
            <v>0</v>
          </cell>
          <cell r="AH132">
            <v>121300</v>
          </cell>
          <cell r="AI132">
            <v>0</v>
          </cell>
          <cell r="AJ132">
            <v>0</v>
          </cell>
          <cell r="AK132">
            <v>0</v>
          </cell>
          <cell r="AL132">
            <v>32768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1145252</v>
          </cell>
          <cell r="AV132">
            <v>156491.61290322585</v>
          </cell>
          <cell r="AW132">
            <v>154068</v>
          </cell>
          <cell r="AX132">
            <v>145457.24725290324</v>
          </cell>
          <cell r="AY132">
            <v>1455811.6129032259</v>
          </cell>
          <cell r="AZ132">
            <v>1423043.6129032259</v>
          </cell>
          <cell r="BA132">
            <v>4265</v>
          </cell>
          <cell r="BB132">
            <v>1518340</v>
          </cell>
          <cell r="BC132">
            <v>95296.387096774066</v>
          </cell>
          <cell r="BD132">
            <v>0</v>
          </cell>
          <cell r="BE132">
            <v>1551108</v>
          </cell>
          <cell r="BF132">
            <v>1551107.9999999998</v>
          </cell>
          <cell r="BG132">
            <v>0</v>
          </cell>
          <cell r="BH132">
            <v>1551108</v>
          </cell>
          <cell r="BI132">
            <v>1397040</v>
          </cell>
          <cell r="BJ132">
            <v>1397040</v>
          </cell>
          <cell r="BK132">
            <v>3924.2696629213483</v>
          </cell>
          <cell r="BL132">
            <v>3842.1169916434542</v>
          </cell>
          <cell r="BM132">
            <v>2.1382136841895997E-2</v>
          </cell>
          <cell r="BN132">
            <v>0</v>
          </cell>
          <cell r="BO132">
            <v>0</v>
          </cell>
          <cell r="BP132">
            <v>1551108</v>
          </cell>
          <cell r="BQ132">
            <v>4265</v>
          </cell>
          <cell r="BR132" t="str">
            <v>Y</v>
          </cell>
          <cell r="BS132">
            <v>4357.0449438202249</v>
          </cell>
          <cell r="BT132">
            <v>2.0080458978067206E-2</v>
          </cell>
          <cell r="BU132">
            <v>-12931.440389718851</v>
          </cell>
          <cell r="BV132">
            <v>1538176.5596102811</v>
          </cell>
          <cell r="BW132">
            <v>0</v>
          </cell>
          <cell r="BX132">
            <v>1538176.5596102811</v>
          </cell>
          <cell r="BY132">
            <v>32768</v>
          </cell>
          <cell r="BZ132">
            <v>1505408.5596102811</v>
          </cell>
        </row>
        <row r="133">
          <cell r="C133">
            <v>9253140</v>
          </cell>
          <cell r="D133" t="str">
            <v>Scamblesby Church of  England Primary School</v>
          </cell>
          <cell r="E133">
            <v>67</v>
          </cell>
          <cell r="F133">
            <v>67</v>
          </cell>
          <cell r="G133">
            <v>0</v>
          </cell>
          <cell r="H133">
            <v>215539</v>
          </cell>
          <cell r="I133">
            <v>0</v>
          </cell>
          <cell r="J133">
            <v>0</v>
          </cell>
          <cell r="K133">
            <v>4700.0000000000136</v>
          </cell>
          <cell r="L133">
            <v>0</v>
          </cell>
          <cell r="M133">
            <v>6490.0000000000018</v>
          </cell>
          <cell r="N133">
            <v>0</v>
          </cell>
          <cell r="O133">
            <v>220.0000000000006</v>
          </cell>
          <cell r="P133">
            <v>539.99999999999966</v>
          </cell>
          <cell r="Q133">
            <v>0</v>
          </cell>
          <cell r="R133">
            <v>2759.9999999999982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15451.020408163266</v>
          </cell>
          <cell r="AE133">
            <v>0</v>
          </cell>
          <cell r="AF133">
            <v>5531.5000000000264</v>
          </cell>
          <cell r="AG133">
            <v>0</v>
          </cell>
          <cell r="AH133">
            <v>121300</v>
          </cell>
          <cell r="AI133">
            <v>55000</v>
          </cell>
          <cell r="AJ133">
            <v>0</v>
          </cell>
          <cell r="AK133">
            <v>0</v>
          </cell>
          <cell r="AL133">
            <v>6736.5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215539</v>
          </cell>
          <cell r="AV133">
            <v>35692.520408163306</v>
          </cell>
          <cell r="AW133">
            <v>183036.5</v>
          </cell>
          <cell r="AX133">
            <v>36353.870561632648</v>
          </cell>
          <cell r="AY133">
            <v>434268.02040816331</v>
          </cell>
          <cell r="AZ133">
            <v>427531.52040816331</v>
          </cell>
          <cell r="BA133">
            <v>4265</v>
          </cell>
          <cell r="BB133">
            <v>285755</v>
          </cell>
          <cell r="BC133">
            <v>0</v>
          </cell>
          <cell r="BD133">
            <v>0</v>
          </cell>
          <cell r="BE133">
            <v>434268.02040816331</v>
          </cell>
          <cell r="BF133">
            <v>434268.02040816331</v>
          </cell>
          <cell r="BG133">
            <v>0</v>
          </cell>
          <cell r="BH133">
            <v>292491.5</v>
          </cell>
          <cell r="BI133">
            <v>109455</v>
          </cell>
          <cell r="BJ133">
            <v>251231.52040816331</v>
          </cell>
          <cell r="BK133">
            <v>3749.7241851964673</v>
          </cell>
          <cell r="BL133">
            <v>3410.4411177419356</v>
          </cell>
          <cell r="BM133">
            <v>9.9483631513090628E-2</v>
          </cell>
          <cell r="BN133">
            <v>0</v>
          </cell>
          <cell r="BO133">
            <v>0</v>
          </cell>
          <cell r="BP133">
            <v>434268.02040816331</v>
          </cell>
          <cell r="BQ133">
            <v>6381.0674687785568</v>
          </cell>
          <cell r="BR133" t="str">
            <v>Y</v>
          </cell>
          <cell r="BS133">
            <v>6481.6122448979595</v>
          </cell>
          <cell r="BT133">
            <v>1.8698128951951221E-2</v>
          </cell>
          <cell r="BU133">
            <v>-2433.7261407616938</v>
          </cell>
          <cell r="BV133">
            <v>431834.29426740162</v>
          </cell>
          <cell r="BW133">
            <v>0</v>
          </cell>
          <cell r="BX133">
            <v>431834.29426740162</v>
          </cell>
          <cell r="BY133">
            <v>6736.5</v>
          </cell>
          <cell r="BZ133">
            <v>425097.79426740162</v>
          </cell>
        </row>
        <row r="134">
          <cell r="C134">
            <v>9253141</v>
          </cell>
          <cell r="D134" t="str">
            <v>Scampton Church of England Primary School</v>
          </cell>
          <cell r="E134">
            <v>55</v>
          </cell>
          <cell r="F134">
            <v>55</v>
          </cell>
          <cell r="G134">
            <v>0</v>
          </cell>
          <cell r="H134">
            <v>176935</v>
          </cell>
          <cell r="I134">
            <v>0</v>
          </cell>
          <cell r="J134">
            <v>0</v>
          </cell>
          <cell r="K134">
            <v>3289.9999999999932</v>
          </cell>
          <cell r="L134">
            <v>0</v>
          </cell>
          <cell r="M134">
            <v>4129.9999999999918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460.0000000000004</v>
          </cell>
          <cell r="S134">
            <v>0</v>
          </cell>
          <cell r="T134">
            <v>1280.0000000000011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1902.5510204081643</v>
          </cell>
          <cell r="AB134">
            <v>0</v>
          </cell>
          <cell r="AC134">
            <v>0</v>
          </cell>
          <cell r="AD134">
            <v>21469.999999999996</v>
          </cell>
          <cell r="AE134">
            <v>0</v>
          </cell>
          <cell r="AF134">
            <v>1572.4999999999995</v>
          </cell>
          <cell r="AG134">
            <v>0</v>
          </cell>
          <cell r="AH134">
            <v>121300</v>
          </cell>
          <cell r="AI134">
            <v>55000</v>
          </cell>
          <cell r="AJ134">
            <v>0</v>
          </cell>
          <cell r="AK134">
            <v>0</v>
          </cell>
          <cell r="AL134">
            <v>9356.25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176935</v>
          </cell>
          <cell r="AV134">
            <v>34105.051020408144</v>
          </cell>
          <cell r="AW134">
            <v>185656.25</v>
          </cell>
          <cell r="AX134">
            <v>37001.362199999996</v>
          </cell>
          <cell r="AY134">
            <v>396696.30102040817</v>
          </cell>
          <cell r="AZ134">
            <v>387340.05102040817</v>
          </cell>
          <cell r="BA134">
            <v>4265</v>
          </cell>
          <cell r="BB134">
            <v>234575</v>
          </cell>
          <cell r="BC134">
            <v>0</v>
          </cell>
          <cell r="BD134">
            <v>0</v>
          </cell>
          <cell r="BE134">
            <v>396696.30102040817</v>
          </cell>
          <cell r="BF134">
            <v>396696.30102040817</v>
          </cell>
          <cell r="BG134">
            <v>0</v>
          </cell>
          <cell r="BH134">
            <v>243931.25</v>
          </cell>
          <cell r="BI134">
            <v>58275</v>
          </cell>
          <cell r="BJ134">
            <v>211040.05102040817</v>
          </cell>
          <cell r="BK134">
            <v>3837.091836734694</v>
          </cell>
          <cell r="BL134">
            <v>2736.2589707692305</v>
          </cell>
          <cell r="BM134">
            <v>0.40231311353398397</v>
          </cell>
          <cell r="BN134">
            <v>0</v>
          </cell>
          <cell r="BO134">
            <v>0</v>
          </cell>
          <cell r="BP134">
            <v>396696.30102040817</v>
          </cell>
          <cell r="BQ134">
            <v>7042.546382189239</v>
          </cell>
          <cell r="BR134" t="str">
            <v>Y</v>
          </cell>
          <cell r="BS134">
            <v>7212.660018552876</v>
          </cell>
          <cell r="BT134">
            <v>0.28970021438531535</v>
          </cell>
          <cell r="BU134">
            <v>-1997.8348916700472</v>
          </cell>
          <cell r="BV134">
            <v>394698.46612873813</v>
          </cell>
          <cell r="BW134">
            <v>0</v>
          </cell>
          <cell r="BX134">
            <v>394698.46612873813</v>
          </cell>
          <cell r="BY134">
            <v>9356.25</v>
          </cell>
          <cell r="BZ134">
            <v>385342.21612873813</v>
          </cell>
        </row>
        <row r="135">
          <cell r="C135">
            <v>9253151</v>
          </cell>
          <cell r="D135" t="str">
            <v>St Helena's Church of England Primary School, Willoughby</v>
          </cell>
          <cell r="E135">
            <v>124</v>
          </cell>
          <cell r="F135">
            <v>124</v>
          </cell>
          <cell r="G135">
            <v>0</v>
          </cell>
          <cell r="H135">
            <v>398908</v>
          </cell>
          <cell r="I135">
            <v>0</v>
          </cell>
          <cell r="J135">
            <v>0</v>
          </cell>
          <cell r="K135">
            <v>6580.0000000000227</v>
          </cell>
          <cell r="L135">
            <v>0</v>
          </cell>
          <cell r="M135">
            <v>9439.9999999999891</v>
          </cell>
          <cell r="N135">
            <v>0</v>
          </cell>
          <cell r="O135">
            <v>2200.0000000000009</v>
          </cell>
          <cell r="P135">
            <v>9719.9999999999909</v>
          </cell>
          <cell r="Q135">
            <v>16379.999999999996</v>
          </cell>
          <cell r="R135">
            <v>2759.9999999999973</v>
          </cell>
          <cell r="S135">
            <v>1959.9999999999977</v>
          </cell>
          <cell r="T135">
            <v>1920.0000000000023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32027.428571428569</v>
          </cell>
          <cell r="AE135">
            <v>0</v>
          </cell>
          <cell r="AF135">
            <v>3292.9999999999959</v>
          </cell>
          <cell r="AG135">
            <v>0</v>
          </cell>
          <cell r="AH135">
            <v>121300</v>
          </cell>
          <cell r="AI135">
            <v>18945.260347129493</v>
          </cell>
          <cell r="AJ135">
            <v>0</v>
          </cell>
          <cell r="AK135">
            <v>0</v>
          </cell>
          <cell r="AL135">
            <v>15718.5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398908</v>
          </cell>
          <cell r="AV135">
            <v>86280.428571428565</v>
          </cell>
          <cell r="AW135">
            <v>155963.76034712949</v>
          </cell>
          <cell r="AX135">
            <v>77194.183474285703</v>
          </cell>
          <cell r="AY135">
            <v>641152.18891855807</v>
          </cell>
          <cell r="AZ135">
            <v>625433.68891855807</v>
          </cell>
          <cell r="BA135">
            <v>4265</v>
          </cell>
          <cell r="BB135">
            <v>528860</v>
          </cell>
          <cell r="BC135">
            <v>0</v>
          </cell>
          <cell r="BD135">
            <v>0</v>
          </cell>
          <cell r="BE135">
            <v>641152.18891855807</v>
          </cell>
          <cell r="BF135">
            <v>641152.18891855807</v>
          </cell>
          <cell r="BG135">
            <v>0</v>
          </cell>
          <cell r="BH135">
            <v>544578.5</v>
          </cell>
          <cell r="BI135">
            <v>388614.73965287051</v>
          </cell>
          <cell r="BJ135">
            <v>485188.42857142858</v>
          </cell>
          <cell r="BK135">
            <v>3912.8099078341015</v>
          </cell>
          <cell r="BL135">
            <v>3775.2117231828711</v>
          </cell>
          <cell r="BM135">
            <v>3.6447806041252112E-2</v>
          </cell>
          <cell r="BN135">
            <v>0</v>
          </cell>
          <cell r="BO135">
            <v>0</v>
          </cell>
          <cell r="BP135">
            <v>641152.18891855807</v>
          </cell>
          <cell r="BQ135">
            <v>5043.8200719238557</v>
          </cell>
          <cell r="BR135" t="str">
            <v>Y</v>
          </cell>
          <cell r="BS135">
            <v>5170.5821686980489</v>
          </cell>
          <cell r="BT135">
            <v>5.0503430319875253E-2</v>
          </cell>
          <cell r="BU135">
            <v>-4504.209573947016</v>
          </cell>
          <cell r="BV135">
            <v>636647.97934461106</v>
          </cell>
          <cell r="BW135">
            <v>0</v>
          </cell>
          <cell r="BX135">
            <v>636647.97934461106</v>
          </cell>
          <cell r="BY135">
            <v>15718.5</v>
          </cell>
          <cell r="BZ135">
            <v>620929.47934461106</v>
          </cell>
        </row>
        <row r="136">
          <cell r="C136">
            <v>9253152</v>
          </cell>
          <cell r="D136" t="str">
            <v>The St Margaret's Church of England School, Withern</v>
          </cell>
          <cell r="E136">
            <v>74</v>
          </cell>
          <cell r="F136">
            <v>74</v>
          </cell>
          <cell r="G136">
            <v>0</v>
          </cell>
          <cell r="H136">
            <v>238058</v>
          </cell>
          <cell r="I136">
            <v>0</v>
          </cell>
          <cell r="J136">
            <v>0</v>
          </cell>
          <cell r="K136">
            <v>10810.000000000007</v>
          </cell>
          <cell r="L136">
            <v>0</v>
          </cell>
          <cell r="M136">
            <v>13570.000000000009</v>
          </cell>
          <cell r="N136">
            <v>0</v>
          </cell>
          <cell r="O136">
            <v>219.99999999999977</v>
          </cell>
          <cell r="P136">
            <v>269.99999999999972</v>
          </cell>
          <cell r="Q136">
            <v>1680.0000000000016</v>
          </cell>
          <cell r="R136">
            <v>3679.9999999999964</v>
          </cell>
          <cell r="S136">
            <v>979.99999999999898</v>
          </cell>
          <cell r="T136">
            <v>4480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16449.836065573771</v>
          </cell>
          <cell r="AE136">
            <v>0</v>
          </cell>
          <cell r="AF136">
            <v>518.00000000000227</v>
          </cell>
          <cell r="AG136">
            <v>0</v>
          </cell>
          <cell r="AH136">
            <v>121300</v>
          </cell>
          <cell r="AI136">
            <v>55000</v>
          </cell>
          <cell r="AJ136">
            <v>0</v>
          </cell>
          <cell r="AK136">
            <v>0</v>
          </cell>
          <cell r="AL136">
            <v>6237.5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238058</v>
          </cell>
          <cell r="AV136">
            <v>52657.836065573785</v>
          </cell>
          <cell r="AW136">
            <v>182537.5</v>
          </cell>
          <cell r="AX136">
            <v>44924.28403540983</v>
          </cell>
          <cell r="AY136">
            <v>473253.33606557379</v>
          </cell>
          <cell r="AZ136">
            <v>467015.83606557379</v>
          </cell>
          <cell r="BA136">
            <v>4265</v>
          </cell>
          <cell r="BB136">
            <v>315610</v>
          </cell>
          <cell r="BC136">
            <v>0</v>
          </cell>
          <cell r="BD136">
            <v>0</v>
          </cell>
          <cell r="BE136">
            <v>473253.33606557379</v>
          </cell>
          <cell r="BF136">
            <v>473253.33606557379</v>
          </cell>
          <cell r="BG136">
            <v>0</v>
          </cell>
          <cell r="BH136">
            <v>321847.5</v>
          </cell>
          <cell r="BI136">
            <v>139310</v>
          </cell>
          <cell r="BJ136">
            <v>290715.83606557379</v>
          </cell>
          <cell r="BK136">
            <v>3928.5923792645108</v>
          </cell>
          <cell r="BL136">
            <v>3687.9978202702705</v>
          </cell>
          <cell r="BM136">
            <v>6.5237174944048265E-2</v>
          </cell>
          <cell r="BN136">
            <v>0</v>
          </cell>
          <cell r="BO136">
            <v>0</v>
          </cell>
          <cell r="BP136">
            <v>473253.33606557379</v>
          </cell>
          <cell r="BQ136">
            <v>6311.0248116969433</v>
          </cell>
          <cell r="BR136" t="str">
            <v>Y</v>
          </cell>
          <cell r="BS136">
            <v>6395.3153522374832</v>
          </cell>
          <cell r="BT136">
            <v>3.9091059867145894E-2</v>
          </cell>
          <cell r="BU136">
            <v>-2687.9960360651544</v>
          </cell>
          <cell r="BV136">
            <v>470565.34002950863</v>
          </cell>
          <cell r="BW136">
            <v>0</v>
          </cell>
          <cell r="BX136">
            <v>470565.34002950863</v>
          </cell>
          <cell r="BY136">
            <v>6237.5</v>
          </cell>
          <cell r="BZ136">
            <v>464327.84002950863</v>
          </cell>
        </row>
        <row r="137">
          <cell r="C137">
            <v>9253154</v>
          </cell>
          <cell r="D137" t="str">
            <v>Bardney Church of England and Methodist Primary School</v>
          </cell>
          <cell r="E137">
            <v>205</v>
          </cell>
          <cell r="F137">
            <v>205</v>
          </cell>
          <cell r="G137">
            <v>0</v>
          </cell>
          <cell r="H137">
            <v>659485</v>
          </cell>
          <cell r="I137">
            <v>0</v>
          </cell>
          <cell r="J137">
            <v>0</v>
          </cell>
          <cell r="K137">
            <v>31960.000000000025</v>
          </cell>
          <cell r="L137">
            <v>0</v>
          </cell>
          <cell r="M137">
            <v>41299.999999999956</v>
          </cell>
          <cell r="N137">
            <v>0</v>
          </cell>
          <cell r="O137">
            <v>0</v>
          </cell>
          <cell r="P137">
            <v>269.99999999999972</v>
          </cell>
          <cell r="Q137">
            <v>0</v>
          </cell>
          <cell r="R137">
            <v>459.99999999999949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1301.4044943820252</v>
          </cell>
          <cell r="AB137">
            <v>0</v>
          </cell>
          <cell r="AC137">
            <v>0</v>
          </cell>
          <cell r="AD137">
            <v>86563.947368421053</v>
          </cell>
          <cell r="AE137">
            <v>0</v>
          </cell>
          <cell r="AF137">
            <v>4347.5000000000045</v>
          </cell>
          <cell r="AG137">
            <v>0</v>
          </cell>
          <cell r="AH137">
            <v>121300</v>
          </cell>
          <cell r="AI137">
            <v>0</v>
          </cell>
          <cell r="AJ137">
            <v>0</v>
          </cell>
          <cell r="AK137">
            <v>0</v>
          </cell>
          <cell r="AL137">
            <v>19710.5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659485</v>
          </cell>
          <cell r="AV137">
            <v>166202.85186280304</v>
          </cell>
          <cell r="AW137">
            <v>141010.5</v>
          </cell>
          <cell r="AX137">
            <v>116373.96491052631</v>
          </cell>
          <cell r="AY137">
            <v>966698.3518628031</v>
          </cell>
          <cell r="AZ137">
            <v>946987.8518628031</v>
          </cell>
          <cell r="BA137">
            <v>4265</v>
          </cell>
          <cell r="BB137">
            <v>874325</v>
          </cell>
          <cell r="BC137">
            <v>0</v>
          </cell>
          <cell r="BD137">
            <v>0</v>
          </cell>
          <cell r="BE137">
            <v>966698.3518628031</v>
          </cell>
          <cell r="BF137">
            <v>966698.35186280299</v>
          </cell>
          <cell r="BG137">
            <v>0</v>
          </cell>
          <cell r="BH137">
            <v>894035.5</v>
          </cell>
          <cell r="BI137">
            <v>753025</v>
          </cell>
          <cell r="BJ137">
            <v>825687.8518628031</v>
          </cell>
          <cell r="BK137">
            <v>4027.7456188429419</v>
          </cell>
          <cell r="BL137">
            <v>3810.0561887323943</v>
          </cell>
          <cell r="BM137">
            <v>5.7135490745340661E-2</v>
          </cell>
          <cell r="BN137">
            <v>0</v>
          </cell>
          <cell r="BO137">
            <v>0</v>
          </cell>
          <cell r="BP137">
            <v>966698.3518628031</v>
          </cell>
          <cell r="BQ137">
            <v>4619.4529359161124</v>
          </cell>
          <cell r="BR137" t="str">
            <v>Y</v>
          </cell>
          <cell r="BS137">
            <v>4715.6017164039176</v>
          </cell>
          <cell r="BT137">
            <v>5.4454425478580148E-2</v>
          </cell>
          <cell r="BU137">
            <v>-7446.4755053156305</v>
          </cell>
          <cell r="BV137">
            <v>959251.87635748752</v>
          </cell>
          <cell r="BW137">
            <v>0</v>
          </cell>
          <cell r="BX137">
            <v>959251.87635748752</v>
          </cell>
          <cell r="BY137">
            <v>19710.5</v>
          </cell>
          <cell r="BZ137">
            <v>939541.37635748752</v>
          </cell>
        </row>
        <row r="138">
          <cell r="C138">
            <v>9253156</v>
          </cell>
          <cell r="D138" t="str">
            <v>Caistor CofE and Methodist Primary School</v>
          </cell>
          <cell r="E138">
            <v>235</v>
          </cell>
          <cell r="F138">
            <v>235</v>
          </cell>
          <cell r="G138">
            <v>0</v>
          </cell>
          <cell r="H138">
            <v>755995</v>
          </cell>
          <cell r="I138">
            <v>0</v>
          </cell>
          <cell r="J138">
            <v>0</v>
          </cell>
          <cell r="K138">
            <v>21620.000000000022</v>
          </cell>
          <cell r="L138">
            <v>0</v>
          </cell>
          <cell r="M138">
            <v>31270</v>
          </cell>
          <cell r="N138">
            <v>0</v>
          </cell>
          <cell r="O138">
            <v>440</v>
          </cell>
          <cell r="P138">
            <v>540</v>
          </cell>
          <cell r="Q138">
            <v>0</v>
          </cell>
          <cell r="R138">
            <v>460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68758.482142857145</v>
          </cell>
          <cell r="AE138">
            <v>0</v>
          </cell>
          <cell r="AF138">
            <v>0</v>
          </cell>
          <cell r="AG138">
            <v>0</v>
          </cell>
          <cell r="AH138">
            <v>121300</v>
          </cell>
          <cell r="AI138">
            <v>0</v>
          </cell>
          <cell r="AJ138">
            <v>0</v>
          </cell>
          <cell r="AK138">
            <v>0</v>
          </cell>
          <cell r="AL138">
            <v>23453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755995</v>
          </cell>
          <cell r="AV138">
            <v>123088.48214285716</v>
          </cell>
          <cell r="AW138">
            <v>144753</v>
          </cell>
          <cell r="AX138">
            <v>106073.65276607142</v>
          </cell>
          <cell r="AY138">
            <v>1023836.4821428572</v>
          </cell>
          <cell r="AZ138">
            <v>1000383.4821428572</v>
          </cell>
          <cell r="BA138">
            <v>4265</v>
          </cell>
          <cell r="BB138">
            <v>1002275</v>
          </cell>
          <cell r="BC138">
            <v>1891.5178571428405</v>
          </cell>
          <cell r="BD138">
            <v>0</v>
          </cell>
          <cell r="BE138">
            <v>1025728</v>
          </cell>
          <cell r="BF138">
            <v>1025728</v>
          </cell>
          <cell r="BG138">
            <v>0</v>
          </cell>
          <cell r="BH138">
            <v>1025728</v>
          </cell>
          <cell r="BI138">
            <v>880975</v>
          </cell>
          <cell r="BJ138">
            <v>880975</v>
          </cell>
          <cell r="BK138">
            <v>3748.8297872340427</v>
          </cell>
          <cell r="BL138">
            <v>3680.8230452674898</v>
          </cell>
          <cell r="BM138">
            <v>1.847596071046952E-2</v>
          </cell>
          <cell r="BN138">
            <v>0</v>
          </cell>
          <cell r="BO138">
            <v>0</v>
          </cell>
          <cell r="BP138">
            <v>1025728</v>
          </cell>
          <cell r="BQ138">
            <v>4265</v>
          </cell>
          <cell r="BR138" t="str">
            <v>Y</v>
          </cell>
          <cell r="BS138">
            <v>4364.8</v>
          </cell>
          <cell r="BT138">
            <v>2.0644288404560118E-2</v>
          </cell>
          <cell r="BU138">
            <v>-8536.2036280447464</v>
          </cell>
          <cell r="BV138">
            <v>1017191.7963719553</v>
          </cell>
          <cell r="BW138">
            <v>0</v>
          </cell>
          <cell r="BX138">
            <v>1017191.7963719553</v>
          </cell>
          <cell r="BY138">
            <v>23453</v>
          </cell>
          <cell r="BZ138">
            <v>993738.79637195531</v>
          </cell>
        </row>
        <row r="139">
          <cell r="C139">
            <v>9253163</v>
          </cell>
          <cell r="D139" t="str">
            <v>Brant Broughton Church of England and Methodist Primary School</v>
          </cell>
          <cell r="E139">
            <v>81</v>
          </cell>
          <cell r="F139">
            <v>81</v>
          </cell>
          <cell r="G139">
            <v>0</v>
          </cell>
          <cell r="H139">
            <v>260577</v>
          </cell>
          <cell r="I139">
            <v>0</v>
          </cell>
          <cell r="J139">
            <v>0</v>
          </cell>
          <cell r="K139">
            <v>7990.0000000000164</v>
          </cell>
          <cell r="L139">
            <v>0</v>
          </cell>
          <cell r="M139">
            <v>10030.000000000022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920.00000000000148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12130.481927710844</v>
          </cell>
          <cell r="AE139">
            <v>0</v>
          </cell>
          <cell r="AF139">
            <v>0</v>
          </cell>
          <cell r="AG139">
            <v>0</v>
          </cell>
          <cell r="AH139">
            <v>121300</v>
          </cell>
          <cell r="AI139">
            <v>50520.694259012009</v>
          </cell>
          <cell r="AJ139">
            <v>0</v>
          </cell>
          <cell r="AK139">
            <v>0</v>
          </cell>
          <cell r="AL139">
            <v>9605.75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260577</v>
          </cell>
          <cell r="AV139">
            <v>31070.48192771088</v>
          </cell>
          <cell r="AW139">
            <v>181426.444259012</v>
          </cell>
          <cell r="AX139">
            <v>35710.961254457834</v>
          </cell>
          <cell r="AY139">
            <v>473073.92618672288</v>
          </cell>
          <cell r="AZ139">
            <v>463468.17618672288</v>
          </cell>
          <cell r="BA139">
            <v>4265</v>
          </cell>
          <cell r="BB139">
            <v>345465</v>
          </cell>
          <cell r="BC139">
            <v>0</v>
          </cell>
          <cell r="BD139">
            <v>0</v>
          </cell>
          <cell r="BE139">
            <v>473073.92618672288</v>
          </cell>
          <cell r="BF139">
            <v>473073.92618672282</v>
          </cell>
          <cell r="BG139">
            <v>0</v>
          </cell>
          <cell r="BH139">
            <v>355070.75</v>
          </cell>
          <cell r="BI139">
            <v>173644.305740988</v>
          </cell>
          <cell r="BJ139">
            <v>291647.48192771088</v>
          </cell>
          <cell r="BK139">
            <v>3600.5861966384059</v>
          </cell>
          <cell r="BL139">
            <v>3188.2224763556537</v>
          </cell>
          <cell r="BM139">
            <v>0.12933969424684277</v>
          </cell>
          <cell r="BN139">
            <v>0</v>
          </cell>
          <cell r="BO139">
            <v>0</v>
          </cell>
          <cell r="BP139">
            <v>473073.92618672288</v>
          </cell>
          <cell r="BQ139">
            <v>5721.8293356385539</v>
          </cell>
          <cell r="BR139" t="str">
            <v>Y</v>
          </cell>
          <cell r="BS139">
            <v>5840.4188418113936</v>
          </cell>
          <cell r="BT139">
            <v>0.18401888239243047</v>
          </cell>
          <cell r="BU139">
            <v>-2942.2659313686149</v>
          </cell>
          <cell r="BV139">
            <v>470131.66025535425</v>
          </cell>
          <cell r="BW139">
            <v>0</v>
          </cell>
          <cell r="BX139">
            <v>470131.66025535425</v>
          </cell>
          <cell r="BY139">
            <v>9605.75</v>
          </cell>
          <cell r="BZ139">
            <v>460525.91025535425</v>
          </cell>
        </row>
        <row r="140">
          <cell r="C140">
            <v>9253167</v>
          </cell>
          <cell r="D140" t="str">
            <v>The Holbeach William Stukeley Church of England Voluntary Aided Primary School</v>
          </cell>
          <cell r="E140">
            <v>300</v>
          </cell>
          <cell r="F140">
            <v>300</v>
          </cell>
          <cell r="G140">
            <v>0</v>
          </cell>
          <cell r="H140">
            <v>965100</v>
          </cell>
          <cell r="I140">
            <v>0</v>
          </cell>
          <cell r="J140">
            <v>0</v>
          </cell>
          <cell r="K140">
            <v>34780.000000000044</v>
          </cell>
          <cell r="L140">
            <v>0</v>
          </cell>
          <cell r="M140">
            <v>46020</v>
          </cell>
          <cell r="N140">
            <v>0</v>
          </cell>
          <cell r="O140">
            <v>3300</v>
          </cell>
          <cell r="P140">
            <v>24569.999999999975</v>
          </cell>
          <cell r="Q140">
            <v>0</v>
          </cell>
          <cell r="R140">
            <v>1839.9999999999952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13038.461538461534</v>
          </cell>
          <cell r="AB140">
            <v>0</v>
          </cell>
          <cell r="AC140">
            <v>0</v>
          </cell>
          <cell r="AD140">
            <v>155663.26530612246</v>
          </cell>
          <cell r="AE140">
            <v>0</v>
          </cell>
          <cell r="AF140">
            <v>0</v>
          </cell>
          <cell r="AG140">
            <v>0</v>
          </cell>
          <cell r="AH140">
            <v>121300</v>
          </cell>
          <cell r="AI140">
            <v>0</v>
          </cell>
          <cell r="AJ140">
            <v>0</v>
          </cell>
          <cell r="AK140">
            <v>0</v>
          </cell>
          <cell r="AL140">
            <v>6041.6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965100</v>
          </cell>
          <cell r="AV140">
            <v>279211.72684458399</v>
          </cell>
          <cell r="AW140">
            <v>127341.6</v>
          </cell>
          <cell r="AX140">
            <v>199291.64906122448</v>
          </cell>
          <cell r="AY140">
            <v>1371653.3268445842</v>
          </cell>
          <cell r="AZ140">
            <v>1365611.7268445841</v>
          </cell>
          <cell r="BA140">
            <v>4265</v>
          </cell>
          <cell r="BB140">
            <v>1279500</v>
          </cell>
          <cell r="BC140">
            <v>0</v>
          </cell>
          <cell r="BD140">
            <v>0</v>
          </cell>
          <cell r="BE140">
            <v>1371653.3268445842</v>
          </cell>
          <cell r="BF140">
            <v>1371653.326844584</v>
          </cell>
          <cell r="BG140">
            <v>0</v>
          </cell>
          <cell r="BH140">
            <v>1285541.6000000001</v>
          </cell>
          <cell r="BI140">
            <v>1158200</v>
          </cell>
          <cell r="BJ140">
            <v>1244311.7268445841</v>
          </cell>
          <cell r="BK140">
            <v>4147.7057561486135</v>
          </cell>
          <cell r="BL140">
            <v>3989.5491013422816</v>
          </cell>
          <cell r="BM140">
            <v>3.964273926422418E-2</v>
          </cell>
          <cell r="BN140">
            <v>0</v>
          </cell>
          <cell r="BO140">
            <v>0</v>
          </cell>
          <cell r="BP140">
            <v>1371653.3268445842</v>
          </cell>
          <cell r="BQ140">
            <v>4552.0390894819466</v>
          </cell>
          <cell r="BR140" t="str">
            <v>Y</v>
          </cell>
          <cell r="BS140">
            <v>4572.1777561486142</v>
          </cell>
          <cell r="BT140">
            <v>3.5162423326350556E-2</v>
          </cell>
          <cell r="BU140">
            <v>-10897.281227291167</v>
          </cell>
          <cell r="BV140">
            <v>1360756.0456172931</v>
          </cell>
          <cell r="BW140">
            <v>0</v>
          </cell>
          <cell r="BX140">
            <v>1360756.0456172931</v>
          </cell>
          <cell r="BY140">
            <v>6041.6</v>
          </cell>
          <cell r="BZ140">
            <v>1354714.445617293</v>
          </cell>
        </row>
        <row r="141">
          <cell r="C141">
            <v>9253168</v>
          </cell>
          <cell r="D141" t="str">
            <v>East Wold Church of England Primary School</v>
          </cell>
          <cell r="E141">
            <v>108</v>
          </cell>
          <cell r="F141">
            <v>108</v>
          </cell>
          <cell r="G141">
            <v>0</v>
          </cell>
          <cell r="H141">
            <v>347436</v>
          </cell>
          <cell r="I141">
            <v>0</v>
          </cell>
          <cell r="J141">
            <v>0</v>
          </cell>
          <cell r="K141">
            <v>4229.9999999999982</v>
          </cell>
          <cell r="L141">
            <v>0</v>
          </cell>
          <cell r="M141">
            <v>7079.9999999999927</v>
          </cell>
          <cell r="N141">
            <v>0</v>
          </cell>
          <cell r="O141">
            <v>879.99999999999909</v>
          </cell>
          <cell r="P141">
            <v>5399.9999999999955</v>
          </cell>
          <cell r="Q141">
            <v>420.00000000000011</v>
          </cell>
          <cell r="R141">
            <v>3680.0000000000009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47531.368421052626</v>
          </cell>
          <cell r="AE141">
            <v>0</v>
          </cell>
          <cell r="AF141">
            <v>0</v>
          </cell>
          <cell r="AG141">
            <v>0</v>
          </cell>
          <cell r="AH141">
            <v>121300</v>
          </cell>
          <cell r="AI141">
            <v>30694.259012016009</v>
          </cell>
          <cell r="AJ141">
            <v>0</v>
          </cell>
          <cell r="AK141">
            <v>0</v>
          </cell>
          <cell r="AL141">
            <v>15843.25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347436</v>
          </cell>
          <cell r="AV141">
            <v>69221.368421052612</v>
          </cell>
          <cell r="AW141">
            <v>167837.509012016</v>
          </cell>
          <cell r="AX141">
            <v>69810.080846315788</v>
          </cell>
          <cell r="AY141">
            <v>584494.87743306858</v>
          </cell>
          <cell r="AZ141">
            <v>568651.62743306858</v>
          </cell>
          <cell r="BA141">
            <v>4265</v>
          </cell>
          <cell r="BB141">
            <v>460620</v>
          </cell>
          <cell r="BC141">
            <v>0</v>
          </cell>
          <cell r="BD141">
            <v>0</v>
          </cell>
          <cell r="BE141">
            <v>584494.87743306858</v>
          </cell>
          <cell r="BF141">
            <v>584494.87743306858</v>
          </cell>
          <cell r="BG141">
            <v>0</v>
          </cell>
          <cell r="BH141">
            <v>476463.25</v>
          </cell>
          <cell r="BI141">
            <v>308625.740987984</v>
          </cell>
          <cell r="BJ141">
            <v>416657.36842105258</v>
          </cell>
          <cell r="BK141">
            <v>3857.9385964912276</v>
          </cell>
          <cell r="BL141">
            <v>3561.5318875042835</v>
          </cell>
          <cell r="BM141">
            <v>8.3224499555063322E-2</v>
          </cell>
          <cell r="BN141">
            <v>0</v>
          </cell>
          <cell r="BO141">
            <v>0</v>
          </cell>
          <cell r="BP141">
            <v>584494.87743306858</v>
          </cell>
          <cell r="BQ141">
            <v>5265.2928466024869</v>
          </cell>
          <cell r="BR141" t="str">
            <v>Y</v>
          </cell>
          <cell r="BS141">
            <v>5411.989605861746</v>
          </cell>
          <cell r="BT141">
            <v>7.235646576042587E-2</v>
          </cell>
          <cell r="BU141">
            <v>-3923.0212418248202</v>
          </cell>
          <cell r="BV141">
            <v>580571.85619124374</v>
          </cell>
          <cell r="BW141">
            <v>0</v>
          </cell>
          <cell r="BX141">
            <v>580571.85619124374</v>
          </cell>
          <cell r="BY141">
            <v>15843.25</v>
          </cell>
          <cell r="BZ141">
            <v>564728.60619124374</v>
          </cell>
        </row>
        <row r="142">
          <cell r="C142">
            <v>9253169</v>
          </cell>
          <cell r="D142" t="str">
            <v>St George's Church of England Community Primary School, Gainsborough</v>
          </cell>
          <cell r="E142">
            <v>190</v>
          </cell>
          <cell r="F142">
            <v>190</v>
          </cell>
          <cell r="G142">
            <v>0</v>
          </cell>
          <cell r="H142">
            <v>611230</v>
          </cell>
          <cell r="I142">
            <v>0</v>
          </cell>
          <cell r="J142">
            <v>0</v>
          </cell>
          <cell r="K142">
            <v>66740.000000000044</v>
          </cell>
          <cell r="L142">
            <v>0</v>
          </cell>
          <cell r="M142">
            <v>84369.999999999956</v>
          </cell>
          <cell r="N142">
            <v>0</v>
          </cell>
          <cell r="O142">
            <v>440.00000000000068</v>
          </cell>
          <cell r="P142">
            <v>2159.9999999999982</v>
          </cell>
          <cell r="Q142">
            <v>0</v>
          </cell>
          <cell r="R142">
            <v>13339.999999999964</v>
          </cell>
          <cell r="S142">
            <v>20090.000000000044</v>
          </cell>
          <cell r="T142">
            <v>69120.000000000015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5891.1585365853653</v>
          </cell>
          <cell r="AB142">
            <v>0</v>
          </cell>
          <cell r="AC142">
            <v>0</v>
          </cell>
          <cell r="AD142">
            <v>100105.52147239263</v>
          </cell>
          <cell r="AE142">
            <v>0</v>
          </cell>
          <cell r="AF142">
            <v>2405.0000000000018</v>
          </cell>
          <cell r="AG142">
            <v>0</v>
          </cell>
          <cell r="AH142">
            <v>121300</v>
          </cell>
          <cell r="AI142">
            <v>0</v>
          </cell>
          <cell r="AJ142">
            <v>0</v>
          </cell>
          <cell r="AK142">
            <v>0</v>
          </cell>
          <cell r="AL142">
            <v>20708.5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611230</v>
          </cell>
          <cell r="AV142">
            <v>364661.680008978</v>
          </cell>
          <cell r="AW142">
            <v>142008.5</v>
          </cell>
          <cell r="AX142">
            <v>198961.69858159512</v>
          </cell>
          <cell r="AY142">
            <v>1117900.1800089781</v>
          </cell>
          <cell r="AZ142">
            <v>1097191.6800089781</v>
          </cell>
          <cell r="BA142">
            <v>4265</v>
          </cell>
          <cell r="BB142">
            <v>810350</v>
          </cell>
          <cell r="BC142">
            <v>0</v>
          </cell>
          <cell r="BD142">
            <v>0</v>
          </cell>
          <cell r="BE142">
            <v>1117900.1800089781</v>
          </cell>
          <cell r="BF142">
            <v>1117900.1800089781</v>
          </cell>
          <cell r="BG142">
            <v>0</v>
          </cell>
          <cell r="BH142">
            <v>831058.5</v>
          </cell>
          <cell r="BI142">
            <v>689050</v>
          </cell>
          <cell r="BJ142">
            <v>975891.68000897812</v>
          </cell>
          <cell r="BK142">
            <v>5136.2720000472536</v>
          </cell>
          <cell r="BL142">
            <v>4947.2968035000004</v>
          </cell>
          <cell r="BM142">
            <v>3.8197667140884177E-2</v>
          </cell>
          <cell r="BN142">
            <v>0</v>
          </cell>
          <cell r="BO142">
            <v>0</v>
          </cell>
          <cell r="BP142">
            <v>1117900.1800089781</v>
          </cell>
          <cell r="BQ142">
            <v>5774.6930526788319</v>
          </cell>
          <cell r="BR142" t="str">
            <v>Y</v>
          </cell>
          <cell r="BS142">
            <v>5883.6851579419899</v>
          </cell>
          <cell r="BT142">
            <v>4.0009241500144288E-2</v>
          </cell>
          <cell r="BU142">
            <v>-6901.611443951072</v>
          </cell>
          <cell r="BV142">
            <v>1110998.5685650271</v>
          </cell>
          <cell r="BW142">
            <v>0</v>
          </cell>
          <cell r="BX142">
            <v>1110998.5685650271</v>
          </cell>
          <cell r="BY142">
            <v>20708.5</v>
          </cell>
          <cell r="BZ142">
            <v>1090290.0685650271</v>
          </cell>
        </row>
        <row r="143">
          <cell r="C143">
            <v>9253170</v>
          </cell>
          <cell r="D143" t="str">
            <v>The Sibsey Free Primary School</v>
          </cell>
          <cell r="E143">
            <v>178</v>
          </cell>
          <cell r="F143">
            <v>178</v>
          </cell>
          <cell r="G143">
            <v>0</v>
          </cell>
          <cell r="H143">
            <v>572626</v>
          </cell>
          <cell r="I143">
            <v>0</v>
          </cell>
          <cell r="J143">
            <v>0</v>
          </cell>
          <cell r="K143">
            <v>18330.000000000029</v>
          </cell>
          <cell r="L143">
            <v>0</v>
          </cell>
          <cell r="M143">
            <v>23599.999999999945</v>
          </cell>
          <cell r="N143">
            <v>0</v>
          </cell>
          <cell r="O143">
            <v>7522.2598870056499</v>
          </cell>
          <cell r="P143">
            <v>1357.6271186440695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32890.817610062892</v>
          </cell>
          <cell r="AE143">
            <v>0</v>
          </cell>
          <cell r="AF143">
            <v>0</v>
          </cell>
          <cell r="AG143">
            <v>0</v>
          </cell>
          <cell r="AH143">
            <v>121300</v>
          </cell>
          <cell r="AI143">
            <v>0</v>
          </cell>
          <cell r="AJ143">
            <v>0</v>
          </cell>
          <cell r="AK143">
            <v>0</v>
          </cell>
          <cell r="AL143">
            <v>16966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572626</v>
          </cell>
          <cell r="AV143">
            <v>83700.704615712588</v>
          </cell>
          <cell r="AW143">
            <v>138266</v>
          </cell>
          <cell r="AX143">
            <v>74481.90440506555</v>
          </cell>
          <cell r="AY143">
            <v>794592.70461571263</v>
          </cell>
          <cell r="AZ143">
            <v>777626.70461571263</v>
          </cell>
          <cell r="BA143">
            <v>4265</v>
          </cell>
          <cell r="BB143">
            <v>759170</v>
          </cell>
          <cell r="BC143">
            <v>0</v>
          </cell>
          <cell r="BD143">
            <v>0</v>
          </cell>
          <cell r="BE143">
            <v>794592.70461571263</v>
          </cell>
          <cell r="BF143">
            <v>794592.70461571263</v>
          </cell>
          <cell r="BG143">
            <v>0</v>
          </cell>
          <cell r="BH143">
            <v>776136</v>
          </cell>
          <cell r="BI143">
            <v>637870</v>
          </cell>
          <cell r="BJ143">
            <v>656326.70461571263</v>
          </cell>
          <cell r="BK143">
            <v>3687.2286776163633</v>
          </cell>
          <cell r="BL143">
            <v>3535.2728788235295</v>
          </cell>
          <cell r="BM143">
            <v>4.298276370773442E-2</v>
          </cell>
          <cell r="BN143">
            <v>0</v>
          </cell>
          <cell r="BO143">
            <v>0</v>
          </cell>
          <cell r="BP143">
            <v>794592.70461571263</v>
          </cell>
          <cell r="BQ143">
            <v>4368.6893517736662</v>
          </cell>
          <cell r="BR143" t="str">
            <v>Y</v>
          </cell>
          <cell r="BS143">
            <v>4464.0039585152399</v>
          </cell>
          <cell r="BT143">
            <v>2.6537645941264953E-2</v>
          </cell>
          <cell r="BU143">
            <v>-6465.7201948594256</v>
          </cell>
          <cell r="BV143">
            <v>788126.9844208532</v>
          </cell>
          <cell r="BW143">
            <v>0</v>
          </cell>
          <cell r="BX143">
            <v>788126.9844208532</v>
          </cell>
          <cell r="BY143">
            <v>16966</v>
          </cell>
          <cell r="BZ143">
            <v>771160.9844208532</v>
          </cell>
        </row>
        <row r="144">
          <cell r="C144">
            <v>9253171</v>
          </cell>
          <cell r="D144" t="str">
            <v>Stickney Church of England Primary School</v>
          </cell>
          <cell r="E144">
            <v>151</v>
          </cell>
          <cell r="F144">
            <v>151</v>
          </cell>
          <cell r="G144">
            <v>0</v>
          </cell>
          <cell r="H144">
            <v>485767</v>
          </cell>
          <cell r="I144">
            <v>0</v>
          </cell>
          <cell r="J144">
            <v>0</v>
          </cell>
          <cell r="K144">
            <v>16919.999999999996</v>
          </cell>
          <cell r="L144">
            <v>0</v>
          </cell>
          <cell r="M144">
            <v>23600.000000000033</v>
          </cell>
          <cell r="N144">
            <v>0</v>
          </cell>
          <cell r="O144">
            <v>17820.000000000011</v>
          </cell>
          <cell r="P144">
            <v>3240.0000000000005</v>
          </cell>
          <cell r="Q144">
            <v>0</v>
          </cell>
          <cell r="R144">
            <v>920.00000000000125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2687.0866141732295</v>
          </cell>
          <cell r="AB144">
            <v>0</v>
          </cell>
          <cell r="AC144">
            <v>0</v>
          </cell>
          <cell r="AD144">
            <v>77009.999999999985</v>
          </cell>
          <cell r="AE144">
            <v>0</v>
          </cell>
          <cell r="AF144">
            <v>7344.50000000005</v>
          </cell>
          <cell r="AG144">
            <v>0</v>
          </cell>
          <cell r="AH144">
            <v>121300</v>
          </cell>
          <cell r="AI144">
            <v>0</v>
          </cell>
          <cell r="AJ144">
            <v>0</v>
          </cell>
          <cell r="AK144">
            <v>0</v>
          </cell>
          <cell r="AL144">
            <v>24775.35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485767</v>
          </cell>
          <cell r="AV144">
            <v>149541.58661417331</v>
          </cell>
          <cell r="AW144">
            <v>146075.35</v>
          </cell>
          <cell r="AX144">
            <v>109000.70244000001</v>
          </cell>
          <cell r="AY144">
            <v>781383.93661417335</v>
          </cell>
          <cell r="AZ144">
            <v>756608.58661417337</v>
          </cell>
          <cell r="BA144">
            <v>4265</v>
          </cell>
          <cell r="BB144">
            <v>644015</v>
          </cell>
          <cell r="BC144">
            <v>0</v>
          </cell>
          <cell r="BD144">
            <v>0</v>
          </cell>
          <cell r="BE144">
            <v>781383.93661417335</v>
          </cell>
          <cell r="BF144">
            <v>781383.93661417323</v>
          </cell>
          <cell r="BG144">
            <v>0</v>
          </cell>
          <cell r="BH144">
            <v>668790.35</v>
          </cell>
          <cell r="BI144">
            <v>522715</v>
          </cell>
          <cell r="BJ144">
            <v>635308.58661417337</v>
          </cell>
          <cell r="BK144">
            <v>4207.3416332064462</v>
          </cell>
          <cell r="BL144">
            <v>4054.3141503496504</v>
          </cell>
          <cell r="BM144">
            <v>3.7744357536674482E-2</v>
          </cell>
          <cell r="BN144">
            <v>0</v>
          </cell>
          <cell r="BO144">
            <v>0</v>
          </cell>
          <cell r="BP144">
            <v>781383.93661417335</v>
          </cell>
          <cell r="BQ144">
            <v>5010.6528914845921</v>
          </cell>
          <cell r="BR144" t="str">
            <v>Y</v>
          </cell>
          <cell r="BS144">
            <v>5174.7280570475059</v>
          </cell>
          <cell r="BT144">
            <v>1.948610486627067E-2</v>
          </cell>
          <cell r="BU144">
            <v>-5484.9648844032208</v>
          </cell>
          <cell r="BV144">
            <v>775898.97172977007</v>
          </cell>
          <cell r="BW144">
            <v>0</v>
          </cell>
          <cell r="BX144">
            <v>775898.97172977007</v>
          </cell>
          <cell r="BY144">
            <v>24775.35</v>
          </cell>
          <cell r="BZ144">
            <v>751123.62172977009</v>
          </cell>
        </row>
        <row r="145">
          <cell r="C145">
            <v>9253313</v>
          </cell>
          <cell r="D145" t="str">
            <v>The St Sebastian's Church of England Primary School, Great Gonerby</v>
          </cell>
          <cell r="E145">
            <v>159</v>
          </cell>
          <cell r="F145">
            <v>159</v>
          </cell>
          <cell r="G145">
            <v>0</v>
          </cell>
          <cell r="H145">
            <v>511503</v>
          </cell>
          <cell r="I145">
            <v>0</v>
          </cell>
          <cell r="J145">
            <v>0</v>
          </cell>
          <cell r="K145">
            <v>12219.999999999975</v>
          </cell>
          <cell r="L145">
            <v>0</v>
          </cell>
          <cell r="M145">
            <v>17700.000000000011</v>
          </cell>
          <cell r="N145">
            <v>0</v>
          </cell>
          <cell r="O145">
            <v>879.99999999999943</v>
          </cell>
          <cell r="P145">
            <v>1620.0000000000011</v>
          </cell>
          <cell r="Q145">
            <v>2099.9999999999973</v>
          </cell>
          <cell r="R145">
            <v>0</v>
          </cell>
          <cell r="S145">
            <v>1470.0000000000011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53518.72340425531</v>
          </cell>
          <cell r="AE145">
            <v>0</v>
          </cell>
          <cell r="AF145">
            <v>0</v>
          </cell>
          <cell r="AG145">
            <v>0</v>
          </cell>
          <cell r="AH145">
            <v>121300</v>
          </cell>
          <cell r="AI145">
            <v>0</v>
          </cell>
          <cell r="AJ145">
            <v>0</v>
          </cell>
          <cell r="AK145">
            <v>0</v>
          </cell>
          <cell r="AL145">
            <v>3302.4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511503</v>
          </cell>
          <cell r="AV145">
            <v>89508.723404255288</v>
          </cell>
          <cell r="AW145">
            <v>124602.4</v>
          </cell>
          <cell r="AX145">
            <v>82430.421342978705</v>
          </cell>
          <cell r="AY145">
            <v>725614.12340425525</v>
          </cell>
          <cell r="AZ145">
            <v>722311.72340425523</v>
          </cell>
          <cell r="BA145">
            <v>4265</v>
          </cell>
          <cell r="BB145">
            <v>678135</v>
          </cell>
          <cell r="BC145">
            <v>0</v>
          </cell>
          <cell r="BD145">
            <v>0</v>
          </cell>
          <cell r="BE145">
            <v>725614.12340425525</v>
          </cell>
          <cell r="BF145">
            <v>725614.12340425537</v>
          </cell>
          <cell r="BG145">
            <v>0</v>
          </cell>
          <cell r="BH145">
            <v>681437.4</v>
          </cell>
          <cell r="BI145">
            <v>556835</v>
          </cell>
          <cell r="BJ145">
            <v>601011.72340425523</v>
          </cell>
          <cell r="BK145">
            <v>3779.9479459387121</v>
          </cell>
          <cell r="BL145">
            <v>3653.2089615894038</v>
          </cell>
          <cell r="BM145">
            <v>3.4692508882428648E-2</v>
          </cell>
          <cell r="BN145">
            <v>0</v>
          </cell>
          <cell r="BO145">
            <v>0</v>
          </cell>
          <cell r="BP145">
            <v>725614.12340425525</v>
          </cell>
          <cell r="BQ145">
            <v>4542.8410276997183</v>
          </cell>
          <cell r="BR145" t="str">
            <v>Y</v>
          </cell>
          <cell r="BS145">
            <v>4563.6108390204736</v>
          </cell>
          <cell r="BT145">
            <v>1.9029252144825648E-2</v>
          </cell>
          <cell r="BU145">
            <v>-5775.5590504643187</v>
          </cell>
          <cell r="BV145">
            <v>719838.56435379095</v>
          </cell>
          <cell r="BW145">
            <v>0</v>
          </cell>
          <cell r="BX145">
            <v>719838.56435379095</v>
          </cell>
          <cell r="BY145">
            <v>3302.4</v>
          </cell>
          <cell r="BZ145">
            <v>716536.16435379093</v>
          </cell>
        </row>
        <row r="146">
          <cell r="C146">
            <v>9253314</v>
          </cell>
          <cell r="D146" t="str">
            <v>Great Ponton Church of England School</v>
          </cell>
          <cell r="E146">
            <v>78</v>
          </cell>
          <cell r="F146">
            <v>78</v>
          </cell>
          <cell r="G146">
            <v>0</v>
          </cell>
          <cell r="H146">
            <v>250926</v>
          </cell>
          <cell r="I146">
            <v>0</v>
          </cell>
          <cell r="J146">
            <v>0</v>
          </cell>
          <cell r="K146">
            <v>5640.0000000000055</v>
          </cell>
          <cell r="L146">
            <v>0</v>
          </cell>
          <cell r="M146">
            <v>7080.0000000000064</v>
          </cell>
          <cell r="N146">
            <v>0</v>
          </cell>
          <cell r="O146">
            <v>439.99999999999926</v>
          </cell>
          <cell r="P146">
            <v>810.00000000000068</v>
          </cell>
          <cell r="Q146">
            <v>419.99999999999932</v>
          </cell>
          <cell r="R146">
            <v>0</v>
          </cell>
          <cell r="S146">
            <v>979.99999999999841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18480.967741935485</v>
          </cell>
          <cell r="AE146">
            <v>0</v>
          </cell>
          <cell r="AF146">
            <v>5845.9999999999982</v>
          </cell>
          <cell r="AG146">
            <v>0</v>
          </cell>
          <cell r="AH146">
            <v>121300</v>
          </cell>
          <cell r="AI146">
            <v>52723.631508678234</v>
          </cell>
          <cell r="AJ146">
            <v>0</v>
          </cell>
          <cell r="AK146">
            <v>0</v>
          </cell>
          <cell r="AL146">
            <v>1458.38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250926</v>
          </cell>
          <cell r="AV146">
            <v>39696.967741935492</v>
          </cell>
          <cell r="AW146">
            <v>175482.01150867823</v>
          </cell>
          <cell r="AX146">
            <v>39966.412287741936</v>
          </cell>
          <cell r="AY146">
            <v>466104.97925061372</v>
          </cell>
          <cell r="AZ146">
            <v>464646.59925061371</v>
          </cell>
          <cell r="BA146">
            <v>4265</v>
          </cell>
          <cell r="BB146">
            <v>332670</v>
          </cell>
          <cell r="BC146">
            <v>0</v>
          </cell>
          <cell r="BD146">
            <v>0</v>
          </cell>
          <cell r="BE146">
            <v>466104.97925061372</v>
          </cell>
          <cell r="BF146">
            <v>466104.97925061372</v>
          </cell>
          <cell r="BG146">
            <v>0</v>
          </cell>
          <cell r="BH146">
            <v>334128.38</v>
          </cell>
          <cell r="BI146">
            <v>158646.36849132177</v>
          </cell>
          <cell r="BJ146">
            <v>290622.96774193551</v>
          </cell>
          <cell r="BK146">
            <v>3725.9354838709683</v>
          </cell>
          <cell r="BL146">
            <v>3538.3747545509568</v>
          </cell>
          <cell r="BM146">
            <v>5.3007593126979037E-2</v>
          </cell>
          <cell r="BN146">
            <v>0</v>
          </cell>
          <cell r="BO146">
            <v>0</v>
          </cell>
          <cell r="BP146">
            <v>466104.97925061372</v>
          </cell>
          <cell r="BQ146">
            <v>5957.0076827001758</v>
          </cell>
          <cell r="BR146" t="str">
            <v>Y</v>
          </cell>
          <cell r="BS146">
            <v>5975.7048621873555</v>
          </cell>
          <cell r="BT146">
            <v>1.6598794637150194E-2</v>
          </cell>
          <cell r="BU146">
            <v>-2833.2931190957033</v>
          </cell>
          <cell r="BV146">
            <v>463271.68613151798</v>
          </cell>
          <cell r="BW146">
            <v>0</v>
          </cell>
          <cell r="BX146">
            <v>463271.68613151798</v>
          </cell>
          <cell r="BY146">
            <v>1458.38</v>
          </cell>
          <cell r="BZ146">
            <v>461813.30613151798</v>
          </cell>
        </row>
        <row r="147">
          <cell r="C147">
            <v>9253319</v>
          </cell>
          <cell r="D147" t="str">
            <v>Leadenham Church of England Primary School</v>
          </cell>
          <cell r="E147">
            <v>57</v>
          </cell>
          <cell r="F147">
            <v>57</v>
          </cell>
          <cell r="G147">
            <v>0</v>
          </cell>
          <cell r="H147">
            <v>183369</v>
          </cell>
          <cell r="I147">
            <v>0</v>
          </cell>
          <cell r="J147">
            <v>0</v>
          </cell>
          <cell r="K147">
            <v>8460.0000000000127</v>
          </cell>
          <cell r="L147">
            <v>0</v>
          </cell>
          <cell r="M147">
            <v>11209.999999999987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17566.363636363636</v>
          </cell>
          <cell r="AE147">
            <v>0</v>
          </cell>
          <cell r="AF147">
            <v>1461.4999999999984</v>
          </cell>
          <cell r="AG147">
            <v>0</v>
          </cell>
          <cell r="AH147">
            <v>121300</v>
          </cell>
          <cell r="AI147">
            <v>28325</v>
          </cell>
          <cell r="AJ147">
            <v>0</v>
          </cell>
          <cell r="AK147">
            <v>0</v>
          </cell>
          <cell r="AL147">
            <v>624.64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183369</v>
          </cell>
          <cell r="AV147">
            <v>38697.863636363632</v>
          </cell>
          <cell r="AW147">
            <v>150249.64000000001</v>
          </cell>
          <cell r="AX147">
            <v>35340.54253454545</v>
          </cell>
          <cell r="AY147">
            <v>372316.50363636366</v>
          </cell>
          <cell r="AZ147">
            <v>371691.86363636365</v>
          </cell>
          <cell r="BA147">
            <v>4265</v>
          </cell>
          <cell r="BB147">
            <v>243105</v>
          </cell>
          <cell r="BC147">
            <v>0</v>
          </cell>
          <cell r="BD147">
            <v>0</v>
          </cell>
          <cell r="BE147">
            <v>372316.50363636366</v>
          </cell>
          <cell r="BF147">
            <v>372316.50363636366</v>
          </cell>
          <cell r="BG147">
            <v>0</v>
          </cell>
          <cell r="BH147">
            <v>243729.64</v>
          </cell>
          <cell r="BI147">
            <v>93480.000000000015</v>
          </cell>
          <cell r="BJ147">
            <v>222066.86363636365</v>
          </cell>
          <cell r="BK147">
            <v>3895.9098883572569</v>
          </cell>
          <cell r="BL147">
            <v>3281.97676491228</v>
          </cell>
          <cell r="BM147">
            <v>0.18706199568764648</v>
          </cell>
          <cell r="BN147">
            <v>0</v>
          </cell>
          <cell r="BO147">
            <v>0</v>
          </cell>
          <cell r="BP147">
            <v>372316.50363636366</v>
          </cell>
          <cell r="BQ147">
            <v>6520.9098883572569</v>
          </cell>
          <cell r="BR147" t="str">
            <v>Y</v>
          </cell>
          <cell r="BS147">
            <v>6531.8684848484854</v>
          </cell>
          <cell r="BT147">
            <v>0.10374109988578439</v>
          </cell>
          <cell r="BU147">
            <v>-2070.4834331853217</v>
          </cell>
          <cell r="BV147">
            <v>370246.02020317834</v>
          </cell>
          <cell r="BW147">
            <v>0</v>
          </cell>
          <cell r="BX147">
            <v>370246.02020317834</v>
          </cell>
          <cell r="BY147">
            <v>624.64</v>
          </cell>
          <cell r="BZ147">
            <v>369621.38020317833</v>
          </cell>
        </row>
        <row r="148">
          <cell r="C148">
            <v>9253321</v>
          </cell>
          <cell r="D148" t="str">
            <v>The Marston Thorold's Charity Church of England School</v>
          </cell>
          <cell r="E148">
            <v>65</v>
          </cell>
          <cell r="F148">
            <v>65</v>
          </cell>
          <cell r="G148">
            <v>0</v>
          </cell>
          <cell r="H148">
            <v>209105</v>
          </cell>
          <cell r="I148">
            <v>0</v>
          </cell>
          <cell r="J148">
            <v>0</v>
          </cell>
          <cell r="K148">
            <v>4229.9999999999854</v>
          </cell>
          <cell r="L148">
            <v>0</v>
          </cell>
          <cell r="M148">
            <v>5309.9999999999818</v>
          </cell>
          <cell r="N148">
            <v>0</v>
          </cell>
          <cell r="O148">
            <v>220.0000000000002</v>
          </cell>
          <cell r="P148">
            <v>270.00000000000023</v>
          </cell>
          <cell r="Q148">
            <v>0</v>
          </cell>
          <cell r="R148">
            <v>0</v>
          </cell>
          <cell r="S148">
            <v>1959.9999999999986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16025.454545454546</v>
          </cell>
          <cell r="AE148">
            <v>0</v>
          </cell>
          <cell r="AF148">
            <v>92.49999999999784</v>
          </cell>
          <cell r="AG148">
            <v>0</v>
          </cell>
          <cell r="AH148">
            <v>121300</v>
          </cell>
          <cell r="AI148">
            <v>55000</v>
          </cell>
          <cell r="AJ148">
            <v>0</v>
          </cell>
          <cell r="AK148">
            <v>0</v>
          </cell>
          <cell r="AL148">
            <v>2611.1999999999998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209105</v>
          </cell>
          <cell r="AV148">
            <v>28107.954545454508</v>
          </cell>
          <cell r="AW148">
            <v>178911.2</v>
          </cell>
          <cell r="AX148">
            <v>35534.20741818181</v>
          </cell>
          <cell r="AY148">
            <v>416124.15454545454</v>
          </cell>
          <cell r="AZ148">
            <v>413512.95454545453</v>
          </cell>
          <cell r="BA148">
            <v>4265</v>
          </cell>
          <cell r="BB148">
            <v>277225</v>
          </cell>
          <cell r="BC148">
            <v>0</v>
          </cell>
          <cell r="BD148">
            <v>0</v>
          </cell>
          <cell r="BE148">
            <v>416124.15454545454</v>
          </cell>
          <cell r="BF148">
            <v>416124.15454545454</v>
          </cell>
          <cell r="BG148">
            <v>0</v>
          </cell>
          <cell r="BH148">
            <v>279836.2</v>
          </cell>
          <cell r="BI148">
            <v>100925.00000000001</v>
          </cell>
          <cell r="BJ148">
            <v>237212.95454545453</v>
          </cell>
          <cell r="BK148">
            <v>3649.4300699300697</v>
          </cell>
          <cell r="BL148">
            <v>3332.5043591549293</v>
          </cell>
          <cell r="BM148">
            <v>9.5101364205119263E-2</v>
          </cell>
          <cell r="BN148">
            <v>0</v>
          </cell>
          <cell r="BO148">
            <v>0</v>
          </cell>
          <cell r="BP148">
            <v>416124.15454545454</v>
          </cell>
          <cell r="BQ148">
            <v>6361.7377622377617</v>
          </cell>
          <cell r="BR148" t="str">
            <v>Y</v>
          </cell>
          <cell r="BS148">
            <v>6401.9100699300698</v>
          </cell>
          <cell r="BT148">
            <v>9.389848496217823E-2</v>
          </cell>
          <cell r="BU148">
            <v>-2361.0775992464196</v>
          </cell>
          <cell r="BV148">
            <v>413763.07694620814</v>
          </cell>
          <cell r="BW148">
            <v>0</v>
          </cell>
          <cell r="BX148">
            <v>413763.07694620814</v>
          </cell>
          <cell r="BY148">
            <v>2611.1999999999998</v>
          </cell>
          <cell r="BZ148">
            <v>411151.87694620813</v>
          </cell>
        </row>
        <row r="149">
          <cell r="C149">
            <v>9253322</v>
          </cell>
          <cell r="D149" t="str">
            <v>The St Gilbert of Sempringham Church of England Primary School, Pointon</v>
          </cell>
          <cell r="E149">
            <v>76</v>
          </cell>
          <cell r="F149">
            <v>76</v>
          </cell>
          <cell r="G149">
            <v>0</v>
          </cell>
          <cell r="H149">
            <v>244492</v>
          </cell>
          <cell r="I149">
            <v>0</v>
          </cell>
          <cell r="J149">
            <v>0</v>
          </cell>
          <cell r="K149">
            <v>16450.000000000011</v>
          </cell>
          <cell r="L149">
            <v>0</v>
          </cell>
          <cell r="M149">
            <v>20650.000000000011</v>
          </cell>
          <cell r="N149">
            <v>0</v>
          </cell>
          <cell r="O149">
            <v>11439.999999999993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596.38888888888937</v>
          </cell>
          <cell r="AB149">
            <v>0</v>
          </cell>
          <cell r="AC149">
            <v>0</v>
          </cell>
          <cell r="AD149">
            <v>36805.714285714283</v>
          </cell>
          <cell r="AE149">
            <v>0</v>
          </cell>
          <cell r="AF149">
            <v>2256.9999999999977</v>
          </cell>
          <cell r="AG149">
            <v>0</v>
          </cell>
          <cell r="AH149">
            <v>121300</v>
          </cell>
          <cell r="AI149">
            <v>54192.256341789049</v>
          </cell>
          <cell r="AJ149">
            <v>0</v>
          </cell>
          <cell r="AK149">
            <v>0</v>
          </cell>
          <cell r="AL149">
            <v>1766.4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244492</v>
          </cell>
          <cell r="AV149">
            <v>88199.103174603195</v>
          </cell>
          <cell r="AW149">
            <v>177258.65634178903</v>
          </cell>
          <cell r="AX149">
            <v>61572.680297142855</v>
          </cell>
          <cell r="AY149">
            <v>509949.75951639225</v>
          </cell>
          <cell r="AZ149">
            <v>508183.35951639223</v>
          </cell>
          <cell r="BA149">
            <v>4265</v>
          </cell>
          <cell r="BB149">
            <v>324140</v>
          </cell>
          <cell r="BC149">
            <v>0</v>
          </cell>
          <cell r="BD149">
            <v>0</v>
          </cell>
          <cell r="BE149">
            <v>509949.75951639225</v>
          </cell>
          <cell r="BF149">
            <v>509949.75951639214</v>
          </cell>
          <cell r="BG149">
            <v>0</v>
          </cell>
          <cell r="BH149">
            <v>325906.40000000002</v>
          </cell>
          <cell r="BI149">
            <v>148647.74365821099</v>
          </cell>
          <cell r="BJ149">
            <v>332691.10317460319</v>
          </cell>
          <cell r="BK149">
            <v>4377.5145154553056</v>
          </cell>
          <cell r="BL149">
            <v>3902.9233184583668</v>
          </cell>
          <cell r="BM149">
            <v>0.12159890376334623</v>
          </cell>
          <cell r="BN149">
            <v>0</v>
          </cell>
          <cell r="BO149">
            <v>0</v>
          </cell>
          <cell r="BP149">
            <v>509949.75951639225</v>
          </cell>
          <cell r="BQ149">
            <v>6686.6231515314767</v>
          </cell>
          <cell r="BR149" t="str">
            <v>Y</v>
          </cell>
          <cell r="BS149">
            <v>6709.8652567946347</v>
          </cell>
          <cell r="BT149">
            <v>9.1620077786275234E-2</v>
          </cell>
          <cell r="BU149">
            <v>-2760.6445775804291</v>
          </cell>
          <cell r="BV149">
            <v>507189.11493881181</v>
          </cell>
          <cell r="BW149">
            <v>0</v>
          </cell>
          <cell r="BX149">
            <v>507189.11493881181</v>
          </cell>
          <cell r="BY149">
            <v>1766.4</v>
          </cell>
          <cell r="BZ149">
            <v>505422.71493881178</v>
          </cell>
        </row>
        <row r="150">
          <cell r="C150">
            <v>9253325</v>
          </cell>
          <cell r="D150" t="str">
            <v>St George's Church of England Aided Primary School</v>
          </cell>
          <cell r="E150">
            <v>191</v>
          </cell>
          <cell r="F150">
            <v>191</v>
          </cell>
          <cell r="G150">
            <v>0</v>
          </cell>
          <cell r="H150">
            <v>614447</v>
          </cell>
          <cell r="I150">
            <v>0</v>
          </cell>
          <cell r="J150">
            <v>0</v>
          </cell>
          <cell r="K150">
            <v>21620.000000000044</v>
          </cell>
          <cell r="L150">
            <v>0</v>
          </cell>
          <cell r="M150">
            <v>27140.000000000055</v>
          </cell>
          <cell r="N150">
            <v>0</v>
          </cell>
          <cell r="O150">
            <v>5059.9999999999891</v>
          </cell>
          <cell r="P150">
            <v>4860.0000000000009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4523.383233532938</v>
          </cell>
          <cell r="AB150">
            <v>0</v>
          </cell>
          <cell r="AC150">
            <v>0</v>
          </cell>
          <cell r="AD150">
            <v>50103.392857142855</v>
          </cell>
          <cell r="AE150">
            <v>0</v>
          </cell>
          <cell r="AF150">
            <v>0</v>
          </cell>
          <cell r="AG150">
            <v>0</v>
          </cell>
          <cell r="AH150">
            <v>121300</v>
          </cell>
          <cell r="AI150">
            <v>0</v>
          </cell>
          <cell r="AJ150">
            <v>0</v>
          </cell>
          <cell r="AK150">
            <v>0</v>
          </cell>
          <cell r="AL150">
            <v>3456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614447</v>
          </cell>
          <cell r="AV150">
            <v>113306.77609067588</v>
          </cell>
          <cell r="AW150">
            <v>124756</v>
          </cell>
          <cell r="AX150">
            <v>90372.365986428573</v>
          </cell>
          <cell r="AY150">
            <v>852509.77609067585</v>
          </cell>
          <cell r="AZ150">
            <v>849053.77609067585</v>
          </cell>
          <cell r="BA150">
            <v>4265</v>
          </cell>
          <cell r="BB150">
            <v>814615</v>
          </cell>
          <cell r="BC150">
            <v>0</v>
          </cell>
          <cell r="BD150">
            <v>0</v>
          </cell>
          <cell r="BE150">
            <v>852509.77609067585</v>
          </cell>
          <cell r="BF150">
            <v>852509.77609067573</v>
          </cell>
          <cell r="BG150">
            <v>0</v>
          </cell>
          <cell r="BH150">
            <v>818071</v>
          </cell>
          <cell r="BI150">
            <v>693315</v>
          </cell>
          <cell r="BJ150">
            <v>727753.77609067585</v>
          </cell>
          <cell r="BK150">
            <v>3810.2291941920203</v>
          </cell>
          <cell r="BL150">
            <v>3614.1966964102567</v>
          </cell>
          <cell r="BM150">
            <v>5.4239576384005263E-2</v>
          </cell>
          <cell r="BN150">
            <v>0</v>
          </cell>
          <cell r="BO150">
            <v>0</v>
          </cell>
          <cell r="BP150">
            <v>852509.77609067585</v>
          </cell>
          <cell r="BQ150">
            <v>4445.3077282234335</v>
          </cell>
          <cell r="BR150" t="str">
            <v>Y</v>
          </cell>
          <cell r="BS150">
            <v>4463.4019690611303</v>
          </cell>
          <cell r="BT150">
            <v>4.9231861465399485E-2</v>
          </cell>
          <cell r="BU150">
            <v>-6937.9357147087094</v>
          </cell>
          <cell r="BV150">
            <v>845571.84037596709</v>
          </cell>
          <cell r="BW150">
            <v>0</v>
          </cell>
          <cell r="BX150">
            <v>845571.84037596709</v>
          </cell>
          <cell r="BY150">
            <v>3456</v>
          </cell>
          <cell r="BZ150">
            <v>842115.84037596709</v>
          </cell>
        </row>
        <row r="151">
          <cell r="C151">
            <v>9253337</v>
          </cell>
          <cell r="D151" t="str">
            <v>The Cowbit St Mary's (Endowed) CofE Primary</v>
          </cell>
          <cell r="E151">
            <v>76</v>
          </cell>
          <cell r="F151">
            <v>76</v>
          </cell>
          <cell r="G151">
            <v>0</v>
          </cell>
          <cell r="H151">
            <v>244492</v>
          </cell>
          <cell r="I151">
            <v>0</v>
          </cell>
          <cell r="J151">
            <v>0</v>
          </cell>
          <cell r="K151">
            <v>11280.000000000016</v>
          </cell>
          <cell r="L151">
            <v>0</v>
          </cell>
          <cell r="M151">
            <v>15340.000000000013</v>
          </cell>
          <cell r="N151">
            <v>0</v>
          </cell>
          <cell r="O151">
            <v>4839.9999999999945</v>
          </cell>
          <cell r="P151">
            <v>1079.9999999999995</v>
          </cell>
          <cell r="Q151">
            <v>0</v>
          </cell>
          <cell r="R151">
            <v>459.99999999999977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2602.424242424242</v>
          </cell>
          <cell r="AB151">
            <v>0</v>
          </cell>
          <cell r="AC151">
            <v>0</v>
          </cell>
          <cell r="AD151">
            <v>28626.666666666664</v>
          </cell>
          <cell r="AE151">
            <v>0</v>
          </cell>
          <cell r="AF151">
            <v>2256.9999999999977</v>
          </cell>
          <cell r="AG151">
            <v>0</v>
          </cell>
          <cell r="AH151">
            <v>121300</v>
          </cell>
          <cell r="AI151">
            <v>54192.256341789049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244492</v>
          </cell>
          <cell r="AV151">
            <v>66486.090909090926</v>
          </cell>
          <cell r="AW151">
            <v>175492.25634178903</v>
          </cell>
          <cell r="AX151">
            <v>51149.509439999994</v>
          </cell>
          <cell r="AY151">
            <v>486470.34725087998</v>
          </cell>
          <cell r="AZ151">
            <v>486470.34725087998</v>
          </cell>
          <cell r="BA151">
            <v>4265</v>
          </cell>
          <cell r="BB151">
            <v>324140</v>
          </cell>
          <cell r="BC151">
            <v>0</v>
          </cell>
          <cell r="BD151">
            <v>0</v>
          </cell>
          <cell r="BE151">
            <v>486470.34725087998</v>
          </cell>
          <cell r="BF151">
            <v>486470.34725088003</v>
          </cell>
          <cell r="BG151">
            <v>0</v>
          </cell>
          <cell r="BH151">
            <v>324140</v>
          </cell>
          <cell r="BI151">
            <v>148647.74365821097</v>
          </cell>
          <cell r="BJ151">
            <v>310978.09090909094</v>
          </cell>
          <cell r="BK151">
            <v>4091.8169856459335</v>
          </cell>
          <cell r="BL151">
            <v>3088.904359077776</v>
          </cell>
          <cell r="BM151">
            <v>0.32468231773533685</v>
          </cell>
          <cell r="BN151">
            <v>0</v>
          </cell>
          <cell r="BO151">
            <v>0</v>
          </cell>
          <cell r="BP151">
            <v>486470.34725087998</v>
          </cell>
          <cell r="BQ151">
            <v>6400.9256217221046</v>
          </cell>
          <cell r="BR151" t="str">
            <v>Y</v>
          </cell>
          <cell r="BS151">
            <v>6400.9256217221046</v>
          </cell>
          <cell r="BT151">
            <v>0.12135784549895634</v>
          </cell>
          <cell r="BU151">
            <v>-2760.6445775804291</v>
          </cell>
          <cell r="BV151">
            <v>483709.70267329953</v>
          </cell>
          <cell r="BW151">
            <v>0</v>
          </cell>
          <cell r="BX151">
            <v>483709.70267329953</v>
          </cell>
          <cell r="BY151">
            <v>0</v>
          </cell>
          <cell r="BZ151">
            <v>483709.70267329953</v>
          </cell>
        </row>
        <row r="152">
          <cell r="C152">
            <v>9253339</v>
          </cell>
          <cell r="D152" t="str">
            <v>The Spalding St John the Baptist Church of England Primary School</v>
          </cell>
          <cell r="E152">
            <v>428</v>
          </cell>
          <cell r="F152">
            <v>428</v>
          </cell>
          <cell r="G152">
            <v>0</v>
          </cell>
          <cell r="H152">
            <v>1376876</v>
          </cell>
          <cell r="I152">
            <v>0</v>
          </cell>
          <cell r="J152">
            <v>0</v>
          </cell>
          <cell r="K152">
            <v>20680</v>
          </cell>
          <cell r="L152">
            <v>0</v>
          </cell>
          <cell r="M152">
            <v>28319.999999999902</v>
          </cell>
          <cell r="N152">
            <v>0</v>
          </cell>
          <cell r="O152">
            <v>3087.2131147540949</v>
          </cell>
          <cell r="P152">
            <v>1353.161592505855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43369.891304347948</v>
          </cell>
          <cell r="AB152">
            <v>0</v>
          </cell>
          <cell r="AC152">
            <v>0</v>
          </cell>
          <cell r="AD152">
            <v>106540.98550724637</v>
          </cell>
          <cell r="AE152">
            <v>0</v>
          </cell>
          <cell r="AF152">
            <v>0</v>
          </cell>
          <cell r="AG152">
            <v>0</v>
          </cell>
          <cell r="AH152">
            <v>121300</v>
          </cell>
          <cell r="AI152">
            <v>0</v>
          </cell>
          <cell r="AJ152">
            <v>0</v>
          </cell>
          <cell r="AK152">
            <v>0</v>
          </cell>
          <cell r="AL152">
            <v>6348.8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1376876</v>
          </cell>
          <cell r="AV152">
            <v>203351.25151885417</v>
          </cell>
          <cell r="AW152">
            <v>127648.8</v>
          </cell>
          <cell r="AX152">
            <v>165194.97790297525</v>
          </cell>
          <cell r="AY152">
            <v>1707876.0515188542</v>
          </cell>
          <cell r="AZ152">
            <v>1701527.2515188542</v>
          </cell>
          <cell r="BA152">
            <v>4265</v>
          </cell>
          <cell r="BB152">
            <v>1825420</v>
          </cell>
          <cell r="BC152">
            <v>123892.74848114583</v>
          </cell>
          <cell r="BD152">
            <v>0</v>
          </cell>
          <cell r="BE152">
            <v>1831768.8</v>
          </cell>
          <cell r="BF152">
            <v>1831768.8</v>
          </cell>
          <cell r="BG152">
            <v>0</v>
          </cell>
          <cell r="BH152">
            <v>1831768.8</v>
          </cell>
          <cell r="BI152">
            <v>1704120</v>
          </cell>
          <cell r="BJ152">
            <v>1704120</v>
          </cell>
          <cell r="BK152">
            <v>3981.5887850467288</v>
          </cell>
          <cell r="BL152">
            <v>3899.212962962963</v>
          </cell>
          <cell r="BM152">
            <v>2.1126269035884986E-2</v>
          </cell>
          <cell r="BN152">
            <v>0</v>
          </cell>
          <cell r="BO152">
            <v>0</v>
          </cell>
          <cell r="BP152">
            <v>1831768.8</v>
          </cell>
          <cell r="BQ152">
            <v>4265</v>
          </cell>
          <cell r="BR152" t="str">
            <v>Y</v>
          </cell>
          <cell r="BS152">
            <v>4279.8336448598129</v>
          </cell>
          <cell r="BT152">
            <v>2.0296427333413636E-2</v>
          </cell>
          <cell r="BU152">
            <v>-15546.787884268731</v>
          </cell>
          <cell r="BV152">
            <v>1816222.0121157314</v>
          </cell>
          <cell r="BW152">
            <v>0</v>
          </cell>
          <cell r="BX152">
            <v>1816222.0121157314</v>
          </cell>
          <cell r="BY152">
            <v>6348.8</v>
          </cell>
          <cell r="BZ152">
            <v>1809873.2121157313</v>
          </cell>
        </row>
        <row r="153">
          <cell r="C153">
            <v>9253340</v>
          </cell>
          <cell r="D153" t="str">
            <v>The Tydd St Mary Church of England Primary School</v>
          </cell>
          <cell r="E153">
            <v>101</v>
          </cell>
          <cell r="F153">
            <v>101</v>
          </cell>
          <cell r="G153">
            <v>0</v>
          </cell>
          <cell r="H153">
            <v>324917</v>
          </cell>
          <cell r="I153">
            <v>0</v>
          </cell>
          <cell r="J153">
            <v>0</v>
          </cell>
          <cell r="K153">
            <v>7519.99999999998</v>
          </cell>
          <cell r="L153">
            <v>0</v>
          </cell>
          <cell r="M153">
            <v>10619.999999999985</v>
          </cell>
          <cell r="N153">
            <v>0</v>
          </cell>
          <cell r="O153">
            <v>2860.0000000000064</v>
          </cell>
          <cell r="P153">
            <v>3780.00000000001</v>
          </cell>
          <cell r="Q153">
            <v>0</v>
          </cell>
          <cell r="R153">
            <v>459.99999999999994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20750.909090909092</v>
          </cell>
          <cell r="AE153">
            <v>0</v>
          </cell>
          <cell r="AF153">
            <v>0</v>
          </cell>
          <cell r="AG153">
            <v>0</v>
          </cell>
          <cell r="AH153">
            <v>121300</v>
          </cell>
          <cell r="AI153">
            <v>35834.445927903864</v>
          </cell>
          <cell r="AJ153">
            <v>0</v>
          </cell>
          <cell r="AK153">
            <v>0</v>
          </cell>
          <cell r="AL153">
            <v>1305.5999999999999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324917</v>
          </cell>
          <cell r="AV153">
            <v>45990.909090909074</v>
          </cell>
          <cell r="AW153">
            <v>158440.04592790388</v>
          </cell>
          <cell r="AX153">
            <v>48819.745076363637</v>
          </cell>
          <cell r="AY153">
            <v>529347.95501881291</v>
          </cell>
          <cell r="AZ153">
            <v>528042.35501881293</v>
          </cell>
          <cell r="BA153">
            <v>4265</v>
          </cell>
          <cell r="BB153">
            <v>430765</v>
          </cell>
          <cell r="BC153">
            <v>0</v>
          </cell>
          <cell r="BD153">
            <v>0</v>
          </cell>
          <cell r="BE153">
            <v>529347.95501881291</v>
          </cell>
          <cell r="BF153">
            <v>529347.95501881302</v>
          </cell>
          <cell r="BG153">
            <v>0</v>
          </cell>
          <cell r="BH153">
            <v>432070.6</v>
          </cell>
          <cell r="BI153">
            <v>273630.55407209613</v>
          </cell>
          <cell r="BJ153">
            <v>370907.90909090906</v>
          </cell>
          <cell r="BK153">
            <v>3672.355535553555</v>
          </cell>
          <cell r="BL153">
            <v>3276.7711502104394</v>
          </cell>
          <cell r="BM153">
            <v>0.12072383673107918</v>
          </cell>
          <cell r="BN153">
            <v>0</v>
          </cell>
          <cell r="BO153">
            <v>0</v>
          </cell>
          <cell r="BP153">
            <v>529347.95501881291</v>
          </cell>
          <cell r="BQ153">
            <v>5228.1421288991378</v>
          </cell>
          <cell r="BR153" t="str">
            <v>Y</v>
          </cell>
          <cell r="BS153">
            <v>5241.0688615724048</v>
          </cell>
          <cell r="BT153">
            <v>9.514650155155091E-2</v>
          </cell>
          <cell r="BU153">
            <v>-3668.7513465213597</v>
          </cell>
          <cell r="BV153">
            <v>525679.20367229159</v>
          </cell>
          <cell r="BW153">
            <v>0</v>
          </cell>
          <cell r="BX153">
            <v>525679.20367229159</v>
          </cell>
          <cell r="BY153">
            <v>1305.5999999999999</v>
          </cell>
          <cell r="BZ153">
            <v>524373.60367229162</v>
          </cell>
        </row>
        <row r="154">
          <cell r="C154">
            <v>9253350</v>
          </cell>
          <cell r="D154" t="str">
            <v>Blyton Cum Laughton Church of England School</v>
          </cell>
          <cell r="E154">
            <v>129</v>
          </cell>
          <cell r="F154">
            <v>129</v>
          </cell>
          <cell r="G154">
            <v>0</v>
          </cell>
          <cell r="H154">
            <v>414993</v>
          </cell>
          <cell r="I154">
            <v>0</v>
          </cell>
          <cell r="J154">
            <v>0</v>
          </cell>
          <cell r="K154">
            <v>18330.000000000011</v>
          </cell>
          <cell r="L154">
            <v>0</v>
          </cell>
          <cell r="M154">
            <v>24779.999999999982</v>
          </cell>
          <cell r="N154">
            <v>0</v>
          </cell>
          <cell r="O154">
            <v>660.0000000000008</v>
          </cell>
          <cell r="P154">
            <v>1619.9999999999986</v>
          </cell>
          <cell r="Q154">
            <v>0</v>
          </cell>
          <cell r="R154">
            <v>2299.9999999999986</v>
          </cell>
          <cell r="S154">
            <v>3430.0000000000023</v>
          </cell>
          <cell r="T154">
            <v>3199.9999999999982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40710.54054054054</v>
          </cell>
          <cell r="AE154">
            <v>0</v>
          </cell>
          <cell r="AF154">
            <v>0</v>
          </cell>
          <cell r="AG154">
            <v>0</v>
          </cell>
          <cell r="AH154">
            <v>121300</v>
          </cell>
          <cell r="AI154">
            <v>15273.69826435247</v>
          </cell>
          <cell r="AJ154">
            <v>0</v>
          </cell>
          <cell r="AK154">
            <v>47539</v>
          </cell>
          <cell r="AL154">
            <v>3301.08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414993</v>
          </cell>
          <cell r="AV154">
            <v>95030.540540540533</v>
          </cell>
          <cell r="AW154">
            <v>187413.77826435247</v>
          </cell>
          <cell r="AX154">
            <v>73661.293678918926</v>
          </cell>
          <cell r="AY154">
            <v>697437.31880489294</v>
          </cell>
          <cell r="AZ154">
            <v>646597.23880489299</v>
          </cell>
          <cell r="BA154">
            <v>4265</v>
          </cell>
          <cell r="BB154">
            <v>550185</v>
          </cell>
          <cell r="BC154">
            <v>0</v>
          </cell>
          <cell r="BD154">
            <v>0</v>
          </cell>
          <cell r="BE154">
            <v>697437.31880489294</v>
          </cell>
          <cell r="BF154">
            <v>697437.31880489294</v>
          </cell>
          <cell r="BG154">
            <v>0</v>
          </cell>
          <cell r="BH154">
            <v>601025.07999999996</v>
          </cell>
          <cell r="BI154">
            <v>461150.30173564743</v>
          </cell>
          <cell r="BJ154">
            <v>557562.54054054047</v>
          </cell>
          <cell r="BK154">
            <v>4322.1902367483754</v>
          </cell>
          <cell r="BL154">
            <v>4210.3818522491929</v>
          </cell>
          <cell r="BM154">
            <v>2.6555402436825117E-2</v>
          </cell>
          <cell r="BN154">
            <v>0</v>
          </cell>
          <cell r="BO154">
            <v>0</v>
          </cell>
          <cell r="BP154">
            <v>697437.31880489294</v>
          </cell>
          <cell r="BQ154">
            <v>5012.3816961619614</v>
          </cell>
          <cell r="BR154" t="str">
            <v>Y</v>
          </cell>
          <cell r="BS154">
            <v>5406.4908434487825</v>
          </cell>
          <cell r="BT154">
            <v>1.7834544295964427E-2</v>
          </cell>
          <cell r="BU154">
            <v>-4685.8309277352018</v>
          </cell>
          <cell r="BV154">
            <v>692751.48787715775</v>
          </cell>
          <cell r="BW154">
            <v>0</v>
          </cell>
          <cell r="BX154">
            <v>692751.48787715775</v>
          </cell>
          <cell r="BY154">
            <v>3301.08</v>
          </cell>
          <cell r="BZ154">
            <v>689450.40787715779</v>
          </cell>
        </row>
        <row r="155">
          <cell r="C155">
            <v>9253359</v>
          </cell>
          <cell r="D155" t="str">
            <v>The Kirkby-on-Bain Church of England Primary School</v>
          </cell>
          <cell r="E155">
            <v>108</v>
          </cell>
          <cell r="F155">
            <v>108</v>
          </cell>
          <cell r="G155">
            <v>0</v>
          </cell>
          <cell r="H155">
            <v>347436</v>
          </cell>
          <cell r="I155">
            <v>0</v>
          </cell>
          <cell r="J155">
            <v>0</v>
          </cell>
          <cell r="K155">
            <v>6580.0000000000191</v>
          </cell>
          <cell r="L155">
            <v>0</v>
          </cell>
          <cell r="M155">
            <v>10620.000000000022</v>
          </cell>
          <cell r="N155">
            <v>0</v>
          </cell>
          <cell r="O155">
            <v>439.99999999999955</v>
          </cell>
          <cell r="P155">
            <v>2160.0000000000005</v>
          </cell>
          <cell r="Q155">
            <v>2100.0000000000005</v>
          </cell>
          <cell r="R155">
            <v>2300.0000000000005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28715.294117647059</v>
          </cell>
          <cell r="AE155">
            <v>0</v>
          </cell>
          <cell r="AF155">
            <v>4181.0000000000155</v>
          </cell>
          <cell r="AG155">
            <v>0</v>
          </cell>
          <cell r="AH155">
            <v>121300</v>
          </cell>
          <cell r="AI155">
            <v>30694.259012016009</v>
          </cell>
          <cell r="AJ155">
            <v>0</v>
          </cell>
          <cell r="AK155">
            <v>0</v>
          </cell>
          <cell r="AL155">
            <v>2471.17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347436</v>
          </cell>
          <cell r="AV155">
            <v>57096.294117647114</v>
          </cell>
          <cell r="AW155">
            <v>154465.42901201601</v>
          </cell>
          <cell r="AX155">
            <v>55363.827284705883</v>
          </cell>
          <cell r="AY155">
            <v>558997.72312966315</v>
          </cell>
          <cell r="AZ155">
            <v>556526.55312966311</v>
          </cell>
          <cell r="BA155">
            <v>4265</v>
          </cell>
          <cell r="BB155">
            <v>460620</v>
          </cell>
          <cell r="BC155">
            <v>0</v>
          </cell>
          <cell r="BD155">
            <v>0</v>
          </cell>
          <cell r="BE155">
            <v>558997.72312966315</v>
          </cell>
          <cell r="BF155">
            <v>558997.72312966303</v>
          </cell>
          <cell r="BG155">
            <v>0</v>
          </cell>
          <cell r="BH155">
            <v>463091.17</v>
          </cell>
          <cell r="BI155">
            <v>308625.740987984</v>
          </cell>
          <cell r="BJ155">
            <v>404532.29411764716</v>
          </cell>
          <cell r="BK155">
            <v>3745.6693899782144</v>
          </cell>
          <cell r="BL155">
            <v>3595.4684347521465</v>
          </cell>
          <cell r="BM155">
            <v>4.1775072692696855E-2</v>
          </cell>
          <cell r="BN155">
            <v>0</v>
          </cell>
          <cell r="BO155">
            <v>0</v>
          </cell>
          <cell r="BP155">
            <v>558997.72312966315</v>
          </cell>
          <cell r="BQ155">
            <v>5153.0236400894728</v>
          </cell>
          <cell r="BR155" t="str">
            <v>Y</v>
          </cell>
          <cell r="BS155">
            <v>5175.904843793177</v>
          </cell>
          <cell r="BT155">
            <v>3.2582482708950034E-2</v>
          </cell>
          <cell r="BU155">
            <v>-3923.0212418248202</v>
          </cell>
          <cell r="BV155">
            <v>555074.70188783831</v>
          </cell>
          <cell r="BW155">
            <v>0</v>
          </cell>
          <cell r="BX155">
            <v>555074.70188783831</v>
          </cell>
          <cell r="BY155">
            <v>2471.17</v>
          </cell>
          <cell r="BZ155">
            <v>552603.53188783827</v>
          </cell>
        </row>
        <row r="156">
          <cell r="C156">
            <v>9253361</v>
          </cell>
          <cell r="D156" t="str">
            <v>Frances Olive Anderson Church of England (Aided) Primary School</v>
          </cell>
          <cell r="E156">
            <v>180</v>
          </cell>
          <cell r="F156">
            <v>180</v>
          </cell>
          <cell r="G156">
            <v>0</v>
          </cell>
          <cell r="H156">
            <v>579060</v>
          </cell>
          <cell r="I156">
            <v>0</v>
          </cell>
          <cell r="J156">
            <v>0</v>
          </cell>
          <cell r="K156">
            <v>23500.000000000022</v>
          </cell>
          <cell r="L156">
            <v>0</v>
          </cell>
          <cell r="M156">
            <v>33039.999999999985</v>
          </cell>
          <cell r="N156">
            <v>0</v>
          </cell>
          <cell r="O156">
            <v>439.99999999999949</v>
          </cell>
          <cell r="P156">
            <v>2700.0000000000023</v>
          </cell>
          <cell r="Q156">
            <v>0</v>
          </cell>
          <cell r="R156">
            <v>4600.0000000000036</v>
          </cell>
          <cell r="S156">
            <v>2939.9999999999968</v>
          </cell>
          <cell r="T156">
            <v>21119.99999999996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639.62264150943406</v>
          </cell>
          <cell r="AB156">
            <v>0</v>
          </cell>
          <cell r="AC156">
            <v>0</v>
          </cell>
          <cell r="AD156">
            <v>58114.28571428571</v>
          </cell>
          <cell r="AE156">
            <v>0</v>
          </cell>
          <cell r="AF156">
            <v>0</v>
          </cell>
          <cell r="AG156">
            <v>0</v>
          </cell>
          <cell r="AH156">
            <v>121300</v>
          </cell>
          <cell r="AI156">
            <v>0</v>
          </cell>
          <cell r="AJ156">
            <v>0</v>
          </cell>
          <cell r="AK156">
            <v>0</v>
          </cell>
          <cell r="AL156">
            <v>3712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579060</v>
          </cell>
          <cell r="AV156">
            <v>147093.90835579511</v>
          </cell>
          <cell r="AW156">
            <v>125012</v>
          </cell>
          <cell r="AX156">
            <v>108776.73234285711</v>
          </cell>
          <cell r="AY156">
            <v>851165.90835579508</v>
          </cell>
          <cell r="AZ156">
            <v>847453.90835579508</v>
          </cell>
          <cell r="BA156">
            <v>4265</v>
          </cell>
          <cell r="BB156">
            <v>767700</v>
          </cell>
          <cell r="BC156">
            <v>0</v>
          </cell>
          <cell r="BD156">
            <v>0</v>
          </cell>
          <cell r="BE156">
            <v>851165.90835579508</v>
          </cell>
          <cell r="BF156">
            <v>851165.90835579508</v>
          </cell>
          <cell r="BG156">
            <v>0</v>
          </cell>
          <cell r="BH156">
            <v>771412</v>
          </cell>
          <cell r="BI156">
            <v>646400</v>
          </cell>
          <cell r="BJ156">
            <v>726153.90835579508</v>
          </cell>
          <cell r="BK156">
            <v>4034.1883797544169</v>
          </cell>
          <cell r="BL156">
            <v>3814.6451438202248</v>
          </cell>
          <cell r="BM156">
            <v>5.7552728407740637E-2</v>
          </cell>
          <cell r="BN156">
            <v>0</v>
          </cell>
          <cell r="BO156">
            <v>0</v>
          </cell>
          <cell r="BP156">
            <v>851165.90835579508</v>
          </cell>
          <cell r="BQ156">
            <v>4708.0772686433056</v>
          </cell>
          <cell r="BR156" t="str">
            <v>Y</v>
          </cell>
          <cell r="BS156">
            <v>4728.6994908655279</v>
          </cell>
          <cell r="BT156">
            <v>4.6876605503822555E-2</v>
          </cell>
          <cell r="BU156">
            <v>-6538.3687363747003</v>
          </cell>
          <cell r="BV156">
            <v>844627.53961942042</v>
          </cell>
          <cell r="BW156">
            <v>0</v>
          </cell>
          <cell r="BX156">
            <v>844627.53961942042</v>
          </cell>
          <cell r="BY156">
            <v>3712</v>
          </cell>
          <cell r="BZ156">
            <v>840915.53961942042</v>
          </cell>
        </row>
        <row r="157">
          <cell r="C157">
            <v>9253364</v>
          </cell>
          <cell r="D157" t="str">
            <v>The Nettleham Church of England Voluntary Aided Junior School</v>
          </cell>
          <cell r="E157">
            <v>224</v>
          </cell>
          <cell r="F157">
            <v>224</v>
          </cell>
          <cell r="G157">
            <v>0</v>
          </cell>
          <cell r="H157">
            <v>720608</v>
          </cell>
          <cell r="I157">
            <v>0</v>
          </cell>
          <cell r="J157">
            <v>0</v>
          </cell>
          <cell r="K157">
            <v>14569.999999999987</v>
          </cell>
          <cell r="L157">
            <v>0</v>
          </cell>
          <cell r="M157">
            <v>20650</v>
          </cell>
          <cell r="N157">
            <v>0</v>
          </cell>
          <cell r="O157">
            <v>0</v>
          </cell>
          <cell r="P157">
            <v>2159.9999999999991</v>
          </cell>
          <cell r="Q157">
            <v>3359.9999999999986</v>
          </cell>
          <cell r="R157">
            <v>3679.9999999999982</v>
          </cell>
          <cell r="S157">
            <v>4899.9999999999955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1130.0000000000002</v>
          </cell>
          <cell r="AB157">
            <v>0</v>
          </cell>
          <cell r="AC157">
            <v>0</v>
          </cell>
          <cell r="AD157">
            <v>58170.434782608696</v>
          </cell>
          <cell r="AE157">
            <v>0</v>
          </cell>
          <cell r="AF157">
            <v>0</v>
          </cell>
          <cell r="AG157">
            <v>0</v>
          </cell>
          <cell r="AH157">
            <v>121300</v>
          </cell>
          <cell r="AI157">
            <v>0</v>
          </cell>
          <cell r="AJ157">
            <v>0</v>
          </cell>
          <cell r="AK157">
            <v>0</v>
          </cell>
          <cell r="AL157">
            <v>3430.4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720608</v>
          </cell>
          <cell r="AV157">
            <v>108620.43478260867</v>
          </cell>
          <cell r="AW157">
            <v>124730.4</v>
          </cell>
          <cell r="AX157">
            <v>101932.00795130433</v>
          </cell>
          <cell r="AY157">
            <v>953958.83478260867</v>
          </cell>
          <cell r="AZ157">
            <v>950528.43478260865</v>
          </cell>
          <cell r="BA157">
            <v>4265</v>
          </cell>
          <cell r="BB157">
            <v>955360</v>
          </cell>
          <cell r="BC157">
            <v>4831.565217391355</v>
          </cell>
          <cell r="BD157">
            <v>0</v>
          </cell>
          <cell r="BE157">
            <v>958790.4</v>
          </cell>
          <cell r="BF157">
            <v>958790.4</v>
          </cell>
          <cell r="BG157">
            <v>0</v>
          </cell>
          <cell r="BH157">
            <v>958790.4</v>
          </cell>
          <cell r="BI157">
            <v>834060</v>
          </cell>
          <cell r="BJ157">
            <v>834060</v>
          </cell>
          <cell r="BK157">
            <v>3723.4821428571427</v>
          </cell>
          <cell r="BL157">
            <v>3647.9824561403507</v>
          </cell>
          <cell r="BM157">
            <v>2.0696285583750418E-2</v>
          </cell>
          <cell r="BN157">
            <v>0</v>
          </cell>
          <cell r="BO157">
            <v>0</v>
          </cell>
          <cell r="BP157">
            <v>958790.4</v>
          </cell>
          <cell r="BQ157">
            <v>4265</v>
          </cell>
          <cell r="BR157" t="str">
            <v>Y</v>
          </cell>
          <cell r="BS157">
            <v>4280.3142857142857</v>
          </cell>
          <cell r="BT157">
            <v>2.0326041603438094E-2</v>
          </cell>
          <cell r="BU157">
            <v>-8136.6366497107374</v>
          </cell>
          <cell r="BV157">
            <v>950653.76335028931</v>
          </cell>
          <cell r="BW157">
            <v>0</v>
          </cell>
          <cell r="BX157">
            <v>950653.76335028931</v>
          </cell>
          <cell r="BY157">
            <v>3430.4</v>
          </cell>
          <cell r="BZ157">
            <v>947223.36335028929</v>
          </cell>
        </row>
        <row r="158">
          <cell r="C158">
            <v>9253366</v>
          </cell>
          <cell r="D158" t="str">
            <v>Partney Church of England Aided Primary School</v>
          </cell>
          <cell r="E158">
            <v>65</v>
          </cell>
          <cell r="F158">
            <v>65</v>
          </cell>
          <cell r="G158">
            <v>0</v>
          </cell>
          <cell r="H158">
            <v>209105</v>
          </cell>
          <cell r="I158">
            <v>0</v>
          </cell>
          <cell r="J158">
            <v>0</v>
          </cell>
          <cell r="K158">
            <v>10810.000000000004</v>
          </cell>
          <cell r="L158">
            <v>0</v>
          </cell>
          <cell r="M158">
            <v>14159.999999999989</v>
          </cell>
          <cell r="N158">
            <v>0</v>
          </cell>
          <cell r="O158">
            <v>1540.0000000000045</v>
          </cell>
          <cell r="P158">
            <v>1349.9999999999995</v>
          </cell>
          <cell r="Q158">
            <v>3359.9999999999977</v>
          </cell>
          <cell r="R158">
            <v>460.0000000000004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706.24999999999886</v>
          </cell>
          <cell r="AB158">
            <v>0</v>
          </cell>
          <cell r="AC158">
            <v>0</v>
          </cell>
          <cell r="AD158">
            <v>33124.509803921574</v>
          </cell>
          <cell r="AE158">
            <v>0</v>
          </cell>
          <cell r="AF158">
            <v>4717.4999999999727</v>
          </cell>
          <cell r="AG158">
            <v>0</v>
          </cell>
          <cell r="AH158">
            <v>121300</v>
          </cell>
          <cell r="AI158">
            <v>55000</v>
          </cell>
          <cell r="AJ158">
            <v>0</v>
          </cell>
          <cell r="AK158">
            <v>0</v>
          </cell>
          <cell r="AL158">
            <v>1868.8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209105</v>
          </cell>
          <cell r="AV158">
            <v>70228.259803921537</v>
          </cell>
          <cell r="AW158">
            <v>178168.8</v>
          </cell>
          <cell r="AX158">
            <v>52493.717658823531</v>
          </cell>
          <cell r="AY158">
            <v>457502.05980392155</v>
          </cell>
          <cell r="AZ158">
            <v>455633.25980392157</v>
          </cell>
          <cell r="BA158">
            <v>4265</v>
          </cell>
          <cell r="BB158">
            <v>277225</v>
          </cell>
          <cell r="BC158">
            <v>0</v>
          </cell>
          <cell r="BD158">
            <v>0</v>
          </cell>
          <cell r="BE158">
            <v>457502.05980392155</v>
          </cell>
          <cell r="BF158">
            <v>457502.05980392155</v>
          </cell>
          <cell r="BG158">
            <v>0</v>
          </cell>
          <cell r="BH158">
            <v>279093.8</v>
          </cell>
          <cell r="BI158">
            <v>100924.99999999999</v>
          </cell>
          <cell r="BJ158">
            <v>279333.25980392157</v>
          </cell>
          <cell r="BK158">
            <v>4297.4347662141781</v>
          </cell>
          <cell r="BL158">
            <v>3818.8476709677425</v>
          </cell>
          <cell r="BM158">
            <v>0.12532238425869335</v>
          </cell>
          <cell r="BN158">
            <v>0</v>
          </cell>
          <cell r="BO158">
            <v>0</v>
          </cell>
          <cell r="BP158">
            <v>457502.05980392155</v>
          </cell>
          <cell r="BQ158">
            <v>7009.7424585218705</v>
          </cell>
          <cell r="BR158" t="str">
            <v>Y</v>
          </cell>
          <cell r="BS158">
            <v>7038.4932277526395</v>
          </cell>
          <cell r="BT158">
            <v>5.1692681391985129E-2</v>
          </cell>
          <cell r="BU158">
            <v>-2361.0775992464196</v>
          </cell>
          <cell r="BV158">
            <v>455140.98220467515</v>
          </cell>
          <cell r="BW158">
            <v>0</v>
          </cell>
          <cell r="BX158">
            <v>455140.98220467515</v>
          </cell>
          <cell r="BY158">
            <v>1868.8</v>
          </cell>
          <cell r="BZ158">
            <v>453272.18220467516</v>
          </cell>
        </row>
        <row r="159">
          <cell r="C159">
            <v>9253505</v>
          </cell>
          <cell r="D159" t="str">
            <v>The Lincoln Bishop King Church of England Primary School</v>
          </cell>
          <cell r="E159">
            <v>367</v>
          </cell>
          <cell r="F159">
            <v>367</v>
          </cell>
          <cell r="G159">
            <v>0</v>
          </cell>
          <cell r="H159">
            <v>1180639</v>
          </cell>
          <cell r="I159">
            <v>0</v>
          </cell>
          <cell r="J159">
            <v>0</v>
          </cell>
          <cell r="K159">
            <v>47470.00000000008</v>
          </cell>
          <cell r="L159">
            <v>0</v>
          </cell>
          <cell r="M159">
            <v>64309.999999999927</v>
          </cell>
          <cell r="N159">
            <v>0</v>
          </cell>
          <cell r="O159">
            <v>11000.000000000018</v>
          </cell>
          <cell r="P159">
            <v>11070.000000000002</v>
          </cell>
          <cell r="Q159">
            <v>7140.0000000000027</v>
          </cell>
          <cell r="R159">
            <v>54279.999999999985</v>
          </cell>
          <cell r="S159">
            <v>49490.00000000008</v>
          </cell>
          <cell r="T159">
            <v>640.00000000000114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77675.841269841345</v>
          </cell>
          <cell r="AB159">
            <v>0</v>
          </cell>
          <cell r="AC159">
            <v>0</v>
          </cell>
          <cell r="AD159">
            <v>167680.5776173285</v>
          </cell>
          <cell r="AE159">
            <v>0</v>
          </cell>
          <cell r="AF159">
            <v>11081.500000000013</v>
          </cell>
          <cell r="AG159">
            <v>0</v>
          </cell>
          <cell r="AH159">
            <v>121300</v>
          </cell>
          <cell r="AI159">
            <v>0</v>
          </cell>
          <cell r="AJ159">
            <v>0</v>
          </cell>
          <cell r="AK159">
            <v>0</v>
          </cell>
          <cell r="AL159">
            <v>6963.2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1180639</v>
          </cell>
          <cell r="AV159">
            <v>501837.91888716992</v>
          </cell>
          <cell r="AW159">
            <v>128263.2</v>
          </cell>
          <cell r="AX159">
            <v>286765.15752693149</v>
          </cell>
          <cell r="AY159">
            <v>1810740.11888717</v>
          </cell>
          <cell r="AZ159">
            <v>1803776.91888717</v>
          </cell>
          <cell r="BA159">
            <v>4265</v>
          </cell>
          <cell r="BB159">
            <v>1565255</v>
          </cell>
          <cell r="BC159">
            <v>0</v>
          </cell>
          <cell r="BD159">
            <v>0</v>
          </cell>
          <cell r="BE159">
            <v>1810740.11888717</v>
          </cell>
          <cell r="BF159">
            <v>1810740.11888717</v>
          </cell>
          <cell r="BG159">
            <v>0</v>
          </cell>
          <cell r="BH159">
            <v>1572218.2</v>
          </cell>
          <cell r="BI159">
            <v>1443955</v>
          </cell>
          <cell r="BJ159">
            <v>1682476.91888717</v>
          </cell>
          <cell r="BK159">
            <v>4584.4057735345232</v>
          </cell>
          <cell r="BL159">
            <v>4395.5454444759207</v>
          </cell>
          <cell r="BM159">
            <v>4.2966301098297535E-2</v>
          </cell>
          <cell r="BN159">
            <v>0</v>
          </cell>
          <cell r="BO159">
            <v>0</v>
          </cell>
          <cell r="BP159">
            <v>1810740.11888717</v>
          </cell>
          <cell r="BQ159">
            <v>4914.9234847061853</v>
          </cell>
          <cell r="BR159" t="str">
            <v>Y</v>
          </cell>
          <cell r="BS159">
            <v>4933.8967817089097</v>
          </cell>
          <cell r="BT159">
            <v>3.6773118931161086E-2</v>
          </cell>
          <cell r="BU159">
            <v>-13331.00736805286</v>
          </cell>
          <cell r="BV159">
            <v>1797409.1115191171</v>
          </cell>
          <cell r="BW159">
            <v>0</v>
          </cell>
          <cell r="BX159">
            <v>1797409.1115191171</v>
          </cell>
          <cell r="BY159">
            <v>6963.2</v>
          </cell>
          <cell r="BZ159">
            <v>1790445.9115191172</v>
          </cell>
        </row>
        <row r="160">
          <cell r="C160">
            <v>9253507</v>
          </cell>
          <cell r="D160" t="str">
            <v>The Meadows Primary School</v>
          </cell>
          <cell r="E160">
            <v>381</v>
          </cell>
          <cell r="F160">
            <v>381</v>
          </cell>
          <cell r="G160">
            <v>0</v>
          </cell>
          <cell r="H160">
            <v>1225677</v>
          </cell>
          <cell r="I160">
            <v>0</v>
          </cell>
          <cell r="J160">
            <v>0</v>
          </cell>
          <cell r="K160">
            <v>41360.000000000022</v>
          </cell>
          <cell r="L160">
            <v>0</v>
          </cell>
          <cell r="M160">
            <v>54869.999999999913</v>
          </cell>
          <cell r="N160">
            <v>0</v>
          </cell>
          <cell r="O160">
            <v>0</v>
          </cell>
          <cell r="P160">
            <v>540.00000000000023</v>
          </cell>
          <cell r="Q160">
            <v>9240.0000000000036</v>
          </cell>
          <cell r="R160">
            <v>24840.000000000015</v>
          </cell>
          <cell r="S160">
            <v>980.00000000000045</v>
          </cell>
          <cell r="T160">
            <v>2560.0000000000009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7331.0061919504715</v>
          </cell>
          <cell r="AB160">
            <v>0</v>
          </cell>
          <cell r="AC160">
            <v>0</v>
          </cell>
          <cell r="AD160">
            <v>89516.138613861389</v>
          </cell>
          <cell r="AE160">
            <v>0</v>
          </cell>
          <cell r="AF160">
            <v>0</v>
          </cell>
          <cell r="AG160">
            <v>0</v>
          </cell>
          <cell r="AH160">
            <v>121300</v>
          </cell>
          <cell r="AI160">
            <v>0</v>
          </cell>
          <cell r="AJ160">
            <v>0</v>
          </cell>
          <cell r="AK160">
            <v>0</v>
          </cell>
          <cell r="AL160">
            <v>41728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1225677</v>
          </cell>
          <cell r="AV160">
            <v>231237.14480581181</v>
          </cell>
          <cell r="AW160">
            <v>163028</v>
          </cell>
          <cell r="AX160">
            <v>173261.57552118812</v>
          </cell>
          <cell r="AY160">
            <v>1619942.1448058118</v>
          </cell>
          <cell r="AZ160">
            <v>1578214.1448058118</v>
          </cell>
          <cell r="BA160">
            <v>4265</v>
          </cell>
          <cell r="BB160">
            <v>1624965</v>
          </cell>
          <cell r="BC160">
            <v>46750.855194188189</v>
          </cell>
          <cell r="BD160">
            <v>0</v>
          </cell>
          <cell r="BE160">
            <v>1666693</v>
          </cell>
          <cell r="BF160">
            <v>1666693</v>
          </cell>
          <cell r="BG160">
            <v>0</v>
          </cell>
          <cell r="BH160">
            <v>1666693</v>
          </cell>
          <cell r="BI160">
            <v>1503665</v>
          </cell>
          <cell r="BJ160">
            <v>1503665</v>
          </cell>
          <cell r="BK160">
            <v>3946.6272965879266</v>
          </cell>
          <cell r="BL160">
            <v>3864.1145833333335</v>
          </cell>
          <cell r="BM160">
            <v>2.1353588635928719E-2</v>
          </cell>
          <cell r="BN160">
            <v>0</v>
          </cell>
          <cell r="BO160">
            <v>0</v>
          </cell>
          <cell r="BP160">
            <v>1666693</v>
          </cell>
          <cell r="BQ160">
            <v>4265</v>
          </cell>
          <cell r="BR160" t="str">
            <v>Y</v>
          </cell>
          <cell r="BS160">
            <v>4374.5223097112857</v>
          </cell>
          <cell r="BT160">
            <v>2.0019192377884076E-2</v>
          </cell>
          <cell r="BU160">
            <v>-13839.547158659781</v>
          </cell>
          <cell r="BV160">
            <v>1652853.4528413403</v>
          </cell>
          <cell r="BW160">
            <v>0</v>
          </cell>
          <cell r="BX160">
            <v>1652853.4528413403</v>
          </cell>
          <cell r="BY160">
            <v>41728</v>
          </cell>
          <cell r="BZ160">
            <v>1611125.4528413403</v>
          </cell>
        </row>
        <row r="161">
          <cell r="C161">
            <v>9255207</v>
          </cell>
          <cell r="D161" t="str">
            <v>Cranwell Primary School (Foundation)</v>
          </cell>
          <cell r="E161">
            <v>332</v>
          </cell>
          <cell r="F161">
            <v>332</v>
          </cell>
          <cell r="G161">
            <v>0</v>
          </cell>
          <cell r="H161">
            <v>1068044</v>
          </cell>
          <cell r="I161">
            <v>0</v>
          </cell>
          <cell r="J161">
            <v>0</v>
          </cell>
          <cell r="K161">
            <v>10340.000000000007</v>
          </cell>
          <cell r="L161">
            <v>0</v>
          </cell>
          <cell r="M161">
            <v>14159.999999999995</v>
          </cell>
          <cell r="N161">
            <v>0</v>
          </cell>
          <cell r="O161">
            <v>3959.9999999999986</v>
          </cell>
          <cell r="P161">
            <v>269.99999999999966</v>
          </cell>
          <cell r="Q161">
            <v>2940.0000000000009</v>
          </cell>
          <cell r="R161">
            <v>920.00000000000023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2484.5033112582819</v>
          </cell>
          <cell r="AB161">
            <v>0</v>
          </cell>
          <cell r="AC161">
            <v>0</v>
          </cell>
          <cell r="AD161">
            <v>91331.086142322092</v>
          </cell>
          <cell r="AE161">
            <v>0</v>
          </cell>
          <cell r="AF161">
            <v>17648.999999999913</v>
          </cell>
          <cell r="AG161">
            <v>0</v>
          </cell>
          <cell r="AH161">
            <v>121300</v>
          </cell>
          <cell r="AI161">
            <v>0</v>
          </cell>
          <cell r="AJ161">
            <v>0</v>
          </cell>
          <cell r="AK161">
            <v>0</v>
          </cell>
          <cell r="AL161">
            <v>5785.6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1068044</v>
          </cell>
          <cell r="AV161">
            <v>144054.58945358029</v>
          </cell>
          <cell r="AW161">
            <v>127085.6</v>
          </cell>
          <cell r="AX161">
            <v>137507.21648449439</v>
          </cell>
          <cell r="AY161">
            <v>1339184.1894535804</v>
          </cell>
          <cell r="AZ161">
            <v>1333398.5894535803</v>
          </cell>
          <cell r="BA161">
            <v>4265</v>
          </cell>
          <cell r="BB161">
            <v>1415980</v>
          </cell>
          <cell r="BC161">
            <v>82581.410546419676</v>
          </cell>
          <cell r="BD161">
            <v>0</v>
          </cell>
          <cell r="BE161">
            <v>1421765.6</v>
          </cell>
          <cell r="BF161">
            <v>1421765.6</v>
          </cell>
          <cell r="BG161">
            <v>0</v>
          </cell>
          <cell r="BH161">
            <v>1421765.6</v>
          </cell>
          <cell r="BI161">
            <v>1294680</v>
          </cell>
          <cell r="BJ161">
            <v>1294680</v>
          </cell>
          <cell r="BK161">
            <v>3899.6385542168673</v>
          </cell>
          <cell r="BL161">
            <v>3834.4159544159543</v>
          </cell>
          <cell r="BM161">
            <v>1.700978729910577E-2</v>
          </cell>
          <cell r="BN161">
            <v>0</v>
          </cell>
          <cell r="BO161">
            <v>0</v>
          </cell>
          <cell r="BP161">
            <v>1421765.6</v>
          </cell>
          <cell r="BQ161">
            <v>4265</v>
          </cell>
          <cell r="BR161" t="str">
            <v>Y</v>
          </cell>
          <cell r="BS161">
            <v>4282.4265060240969</v>
          </cell>
          <cell r="BT161">
            <v>2.0479842580477081E-2</v>
          </cell>
          <cell r="BU161">
            <v>-12059.657891535559</v>
          </cell>
          <cell r="BV161">
            <v>1409705.9421084644</v>
          </cell>
          <cell r="BW161">
            <v>0</v>
          </cell>
          <cell r="BX161">
            <v>1409705.9421084644</v>
          </cell>
          <cell r="BY161">
            <v>5785.6</v>
          </cell>
          <cell r="BZ161">
            <v>1403920.3421084643</v>
          </cell>
        </row>
        <row r="162">
          <cell r="C162">
            <v>9255215</v>
          </cell>
          <cell r="D162" t="str">
            <v>The Old Leake Primary and Nursery School</v>
          </cell>
          <cell r="E162">
            <v>174</v>
          </cell>
          <cell r="F162">
            <v>174</v>
          </cell>
          <cell r="G162">
            <v>0</v>
          </cell>
          <cell r="H162">
            <v>559758</v>
          </cell>
          <cell r="I162">
            <v>0</v>
          </cell>
          <cell r="J162">
            <v>0</v>
          </cell>
          <cell r="K162">
            <v>28200.000000000036</v>
          </cell>
          <cell r="L162">
            <v>0</v>
          </cell>
          <cell r="M162">
            <v>38939.999999999985</v>
          </cell>
          <cell r="N162">
            <v>0</v>
          </cell>
          <cell r="O162">
            <v>35640.000000000015</v>
          </cell>
          <cell r="P162">
            <v>1620.000000000002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8088.7974683544271</v>
          </cell>
          <cell r="AB162">
            <v>0</v>
          </cell>
          <cell r="AC162">
            <v>0</v>
          </cell>
          <cell r="AD162">
            <v>82222.909090909074</v>
          </cell>
          <cell r="AE162">
            <v>0</v>
          </cell>
          <cell r="AF162">
            <v>4217.9999999999945</v>
          </cell>
          <cell r="AG162">
            <v>0</v>
          </cell>
          <cell r="AH162">
            <v>121300</v>
          </cell>
          <cell r="AI162">
            <v>0</v>
          </cell>
          <cell r="AJ162">
            <v>0</v>
          </cell>
          <cell r="AK162">
            <v>0</v>
          </cell>
          <cell r="AL162">
            <v>19835.25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559758</v>
          </cell>
          <cell r="AV162">
            <v>198929.70655926355</v>
          </cell>
          <cell r="AW162">
            <v>141135.25</v>
          </cell>
          <cell r="AX162">
            <v>129716.68659636362</v>
          </cell>
          <cell r="AY162">
            <v>899822.95655926352</v>
          </cell>
          <cell r="AZ162">
            <v>879987.70655926352</v>
          </cell>
          <cell r="BA162">
            <v>4265</v>
          </cell>
          <cell r="BB162">
            <v>742110</v>
          </cell>
          <cell r="BC162">
            <v>0</v>
          </cell>
          <cell r="BD162">
            <v>0</v>
          </cell>
          <cell r="BE162">
            <v>899822.95655926352</v>
          </cell>
          <cell r="BF162">
            <v>899822.95655926352</v>
          </cell>
          <cell r="BG162">
            <v>0</v>
          </cell>
          <cell r="BH162">
            <v>761945.25</v>
          </cell>
          <cell r="BI162">
            <v>620810</v>
          </cell>
          <cell r="BJ162">
            <v>758687.70655926352</v>
          </cell>
          <cell r="BK162">
            <v>4360.2741756279511</v>
          </cell>
          <cell r="BL162">
            <v>4032.2374434523808</v>
          </cell>
          <cell r="BM162">
            <v>8.1353525623408446E-2</v>
          </cell>
          <cell r="BN162">
            <v>0</v>
          </cell>
          <cell r="BO162">
            <v>0</v>
          </cell>
          <cell r="BP162">
            <v>899822.95655926352</v>
          </cell>
          <cell r="BQ162">
            <v>5057.4006124095604</v>
          </cell>
          <cell r="BR162" t="str">
            <v>Y</v>
          </cell>
          <cell r="BS162">
            <v>5171.3963020647325</v>
          </cell>
          <cell r="BT162">
            <v>6.1380939761667808E-2</v>
          </cell>
          <cell r="BU162">
            <v>-6320.4231118288772</v>
          </cell>
          <cell r="BV162">
            <v>893502.53344743466</v>
          </cell>
          <cell r="BW162">
            <v>0</v>
          </cell>
          <cell r="BX162">
            <v>893502.53344743466</v>
          </cell>
          <cell r="BY162">
            <v>19835.25</v>
          </cell>
          <cell r="BZ162">
            <v>873667.28344743466</v>
          </cell>
        </row>
        <row r="163">
          <cell r="C163">
            <v>9255216</v>
          </cell>
          <cell r="D163" t="str">
            <v>The Butterwick Pinchbeck's Endowed CofE Primary School</v>
          </cell>
          <cell r="E163">
            <v>275</v>
          </cell>
          <cell r="F163">
            <v>275</v>
          </cell>
          <cell r="G163">
            <v>0</v>
          </cell>
          <cell r="H163">
            <v>884675</v>
          </cell>
          <cell r="I163">
            <v>0</v>
          </cell>
          <cell r="J163">
            <v>0</v>
          </cell>
          <cell r="K163">
            <v>26789.999999999964</v>
          </cell>
          <cell r="L163">
            <v>0</v>
          </cell>
          <cell r="M163">
            <v>35990.000000000029</v>
          </cell>
          <cell r="N163">
            <v>0</v>
          </cell>
          <cell r="O163">
            <v>28379.999999999993</v>
          </cell>
          <cell r="P163">
            <v>4860.0000000000036</v>
          </cell>
          <cell r="Q163">
            <v>0</v>
          </cell>
          <cell r="R163">
            <v>0</v>
          </cell>
          <cell r="S163">
            <v>0</v>
          </cell>
          <cell r="T163">
            <v>640.00000000000057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3348.599137931029</v>
          </cell>
          <cell r="AB163">
            <v>0</v>
          </cell>
          <cell r="AC163">
            <v>0</v>
          </cell>
          <cell r="AD163">
            <v>65548.828125</v>
          </cell>
          <cell r="AE163">
            <v>0</v>
          </cell>
          <cell r="AF163">
            <v>0</v>
          </cell>
          <cell r="AG163">
            <v>0</v>
          </cell>
          <cell r="AH163">
            <v>121300</v>
          </cell>
          <cell r="AI163">
            <v>0</v>
          </cell>
          <cell r="AJ163">
            <v>0</v>
          </cell>
          <cell r="AK163">
            <v>0</v>
          </cell>
          <cell r="AL163">
            <v>6604.8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884675</v>
          </cell>
          <cell r="AV163">
            <v>165557.42726293101</v>
          </cell>
          <cell r="AW163">
            <v>127904.8</v>
          </cell>
          <cell r="AX163">
            <v>131598.36917968752</v>
          </cell>
          <cell r="AY163">
            <v>1178137.2272629312</v>
          </cell>
          <cell r="AZ163">
            <v>1171532.4272629311</v>
          </cell>
          <cell r="BA163">
            <v>4265</v>
          </cell>
          <cell r="BB163">
            <v>1172875</v>
          </cell>
          <cell r="BC163">
            <v>1342.5727370688692</v>
          </cell>
          <cell r="BD163">
            <v>0</v>
          </cell>
          <cell r="BE163">
            <v>1179479.8</v>
          </cell>
          <cell r="BF163">
            <v>1179479.8</v>
          </cell>
          <cell r="BG163">
            <v>0</v>
          </cell>
          <cell r="BH163">
            <v>1179479.8</v>
          </cell>
          <cell r="BI163">
            <v>1051575</v>
          </cell>
          <cell r="BJ163">
            <v>1051575</v>
          </cell>
          <cell r="BK163">
            <v>3823.909090909091</v>
          </cell>
          <cell r="BL163">
            <v>3727.3880597014927</v>
          </cell>
          <cell r="BM163">
            <v>2.5895085153899475E-2</v>
          </cell>
          <cell r="BN163">
            <v>0</v>
          </cell>
          <cell r="BO163">
            <v>0</v>
          </cell>
          <cell r="BP163">
            <v>1179479.8</v>
          </cell>
          <cell r="BQ163">
            <v>4265</v>
          </cell>
          <cell r="BR163" t="str">
            <v>Y</v>
          </cell>
          <cell r="BS163">
            <v>4289.0174545454547</v>
          </cell>
          <cell r="BT163">
            <v>2.0066541389002213E-2</v>
          </cell>
          <cell r="BU163">
            <v>-9989.1744583502368</v>
          </cell>
          <cell r="BV163">
            <v>1169490.6255416498</v>
          </cell>
          <cell r="BW163">
            <v>0</v>
          </cell>
          <cell r="BX163">
            <v>1169490.6255416498</v>
          </cell>
          <cell r="BY163">
            <v>6604.8</v>
          </cell>
          <cell r="BZ163">
            <v>1162885.8255416497</v>
          </cell>
        </row>
        <row r="164">
          <cell r="C164">
            <v>9255217</v>
          </cell>
          <cell r="D164" t="str">
            <v>Grimoldby Primary School</v>
          </cell>
          <cell r="E164">
            <v>213</v>
          </cell>
          <cell r="F164">
            <v>213</v>
          </cell>
          <cell r="G164">
            <v>0</v>
          </cell>
          <cell r="H164">
            <v>685221</v>
          </cell>
          <cell r="I164">
            <v>0</v>
          </cell>
          <cell r="J164">
            <v>0</v>
          </cell>
          <cell r="K164">
            <v>16919.999999999975</v>
          </cell>
          <cell r="L164">
            <v>0</v>
          </cell>
          <cell r="M164">
            <v>23600.000000000004</v>
          </cell>
          <cell r="N164">
            <v>0</v>
          </cell>
          <cell r="O164">
            <v>880.00000000000023</v>
          </cell>
          <cell r="P164">
            <v>2969.9999999999995</v>
          </cell>
          <cell r="Q164">
            <v>419.99999999999972</v>
          </cell>
          <cell r="R164">
            <v>2759.9999999999959</v>
          </cell>
          <cell r="S164">
            <v>489.99999999999966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67653.405405405414</v>
          </cell>
          <cell r="AE164">
            <v>0</v>
          </cell>
          <cell r="AF164">
            <v>5753.5</v>
          </cell>
          <cell r="AG164">
            <v>0</v>
          </cell>
          <cell r="AH164">
            <v>121300</v>
          </cell>
          <cell r="AI164">
            <v>0</v>
          </cell>
          <cell r="AJ164">
            <v>0</v>
          </cell>
          <cell r="AK164">
            <v>0</v>
          </cell>
          <cell r="AL164">
            <v>4403.2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685221</v>
          </cell>
          <cell r="AV164">
            <v>121446.90540540538</v>
          </cell>
          <cell r="AW164">
            <v>125703.2</v>
          </cell>
          <cell r="AX164">
            <v>103602.79150918919</v>
          </cell>
          <cell r="AY164">
            <v>932371.1054054054</v>
          </cell>
          <cell r="AZ164">
            <v>927967.90540540544</v>
          </cell>
          <cell r="BA164">
            <v>4265</v>
          </cell>
          <cell r="BB164">
            <v>908445</v>
          </cell>
          <cell r="BC164">
            <v>0</v>
          </cell>
          <cell r="BD164">
            <v>0</v>
          </cell>
          <cell r="BE164">
            <v>932371.1054054054</v>
          </cell>
          <cell r="BF164">
            <v>932371.1054054054</v>
          </cell>
          <cell r="BG164">
            <v>0</v>
          </cell>
          <cell r="BH164">
            <v>912848.2</v>
          </cell>
          <cell r="BI164">
            <v>787145</v>
          </cell>
          <cell r="BJ164">
            <v>806667.90540540544</v>
          </cell>
          <cell r="BK164">
            <v>3787.1732648141101</v>
          </cell>
          <cell r="BL164">
            <v>3637.6436358208957</v>
          </cell>
          <cell r="BM164">
            <v>4.1106178604400453E-2</v>
          </cell>
          <cell r="BN164">
            <v>0</v>
          </cell>
          <cell r="BO164">
            <v>0</v>
          </cell>
          <cell r="BP164">
            <v>932371.1054054054</v>
          </cell>
          <cell r="BQ164">
            <v>4356.6568328892272</v>
          </cell>
          <cell r="BR164" t="str">
            <v>Y</v>
          </cell>
          <cell r="BS164">
            <v>4377.3291333587104</v>
          </cell>
          <cell r="BT164">
            <v>2.6811064119889094E-2</v>
          </cell>
          <cell r="BU164">
            <v>-7737.0696713767284</v>
          </cell>
          <cell r="BV164">
            <v>924634.03573402867</v>
          </cell>
          <cell r="BW164">
            <v>0</v>
          </cell>
          <cell r="BX164">
            <v>924634.03573402867</v>
          </cell>
          <cell r="BY164">
            <v>4403.2</v>
          </cell>
          <cell r="BZ164">
            <v>920230.83573402872</v>
          </cell>
        </row>
        <row r="165">
          <cell r="C165">
            <v>9255218</v>
          </cell>
          <cell r="D165" t="str">
            <v>Wrangle Primary School</v>
          </cell>
          <cell r="E165">
            <v>55</v>
          </cell>
          <cell r="F165">
            <v>55</v>
          </cell>
          <cell r="G165">
            <v>0</v>
          </cell>
          <cell r="H165">
            <v>176935</v>
          </cell>
          <cell r="I165">
            <v>0</v>
          </cell>
          <cell r="J165">
            <v>0</v>
          </cell>
          <cell r="K165">
            <v>11750.000000000011</v>
          </cell>
          <cell r="L165">
            <v>0</v>
          </cell>
          <cell r="M165">
            <v>14750.000000000015</v>
          </cell>
          <cell r="N165">
            <v>0</v>
          </cell>
          <cell r="O165">
            <v>10340.000000000005</v>
          </cell>
          <cell r="P165">
            <v>1079.9999999999995</v>
          </cell>
          <cell r="Q165">
            <v>0</v>
          </cell>
          <cell r="R165">
            <v>1379.9999999999991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18789.534883720931</v>
          </cell>
          <cell r="AE165">
            <v>0</v>
          </cell>
          <cell r="AF165">
            <v>8972.4999999999818</v>
          </cell>
          <cell r="AG165">
            <v>0</v>
          </cell>
          <cell r="AH165">
            <v>121300</v>
          </cell>
          <cell r="AI165">
            <v>41524.999999999985</v>
          </cell>
          <cell r="AJ165">
            <v>0</v>
          </cell>
          <cell r="AK165">
            <v>0</v>
          </cell>
          <cell r="AL165">
            <v>1996.8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176935</v>
          </cell>
          <cell r="AV165">
            <v>67062.034883720946</v>
          </cell>
          <cell r="AW165">
            <v>164821.79999999999</v>
          </cell>
          <cell r="AX165">
            <v>44725.07443255814</v>
          </cell>
          <cell r="AY165">
            <v>408818.83488372096</v>
          </cell>
          <cell r="AZ165">
            <v>406822.03488372097</v>
          </cell>
          <cell r="BA165">
            <v>4265</v>
          </cell>
          <cell r="BB165">
            <v>234575</v>
          </cell>
          <cell r="BC165">
            <v>0</v>
          </cell>
          <cell r="BD165">
            <v>0</v>
          </cell>
          <cell r="BE165">
            <v>408818.83488372096</v>
          </cell>
          <cell r="BF165">
            <v>408818.83488372085</v>
          </cell>
          <cell r="BG165">
            <v>0</v>
          </cell>
          <cell r="BH165">
            <v>236571.8</v>
          </cell>
          <cell r="BI165">
            <v>71749.999999999985</v>
          </cell>
          <cell r="BJ165">
            <v>243997.03488372097</v>
          </cell>
          <cell r="BK165">
            <v>4436.3097251585632</v>
          </cell>
          <cell r="BL165">
            <v>3469.4761910714287</v>
          </cell>
          <cell r="BM165">
            <v>0.2786684446993023</v>
          </cell>
          <cell r="BN165">
            <v>0</v>
          </cell>
          <cell r="BO165">
            <v>0</v>
          </cell>
          <cell r="BP165">
            <v>408818.83488372096</v>
          </cell>
          <cell r="BQ165">
            <v>7396.7642706131082</v>
          </cell>
          <cell r="BR165" t="str">
            <v>Y</v>
          </cell>
          <cell r="BS165">
            <v>7433.0697251585634</v>
          </cell>
          <cell r="BT165">
            <v>0.15911293315420716</v>
          </cell>
          <cell r="BU165">
            <v>-1997.8348916700472</v>
          </cell>
          <cell r="BV165">
            <v>406820.99999205093</v>
          </cell>
          <cell r="BW165">
            <v>0</v>
          </cell>
          <cell r="BX165">
            <v>406820.99999205093</v>
          </cell>
          <cell r="BY165">
            <v>1996.8</v>
          </cell>
          <cell r="BZ165">
            <v>404824.19999205094</v>
          </cell>
        </row>
        <row r="166">
          <cell r="C166">
            <v>9255219</v>
          </cell>
          <cell r="D166" t="str">
            <v>The Lancaster School</v>
          </cell>
          <cell r="E166">
            <v>110</v>
          </cell>
          <cell r="F166">
            <v>110</v>
          </cell>
          <cell r="G166">
            <v>0</v>
          </cell>
          <cell r="H166">
            <v>353870</v>
          </cell>
          <cell r="I166">
            <v>0</v>
          </cell>
          <cell r="J166">
            <v>0</v>
          </cell>
          <cell r="K166">
            <v>26319.999999999996</v>
          </cell>
          <cell r="L166">
            <v>0</v>
          </cell>
          <cell r="M166">
            <v>34809.999999999978</v>
          </cell>
          <cell r="N166">
            <v>0</v>
          </cell>
          <cell r="O166">
            <v>2420</v>
          </cell>
          <cell r="P166">
            <v>0</v>
          </cell>
          <cell r="Q166">
            <v>1680.0000000000016</v>
          </cell>
          <cell r="R166">
            <v>11039.999999999993</v>
          </cell>
          <cell r="S166">
            <v>490</v>
          </cell>
          <cell r="T166">
            <v>18560.000000000025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5959.58904109589</v>
          </cell>
          <cell r="AB166">
            <v>0</v>
          </cell>
          <cell r="AC166">
            <v>0</v>
          </cell>
          <cell r="AD166">
            <v>37082.183908045976</v>
          </cell>
          <cell r="AE166">
            <v>0</v>
          </cell>
          <cell r="AF166">
            <v>0</v>
          </cell>
          <cell r="AG166">
            <v>0</v>
          </cell>
          <cell r="AH166">
            <v>121300</v>
          </cell>
          <cell r="AI166">
            <v>0</v>
          </cell>
          <cell r="AJ166">
            <v>0</v>
          </cell>
          <cell r="AK166">
            <v>0</v>
          </cell>
          <cell r="AL166">
            <v>3328.8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353870</v>
          </cell>
          <cell r="AV166">
            <v>138361.77294914186</v>
          </cell>
          <cell r="AW166">
            <v>124628.8</v>
          </cell>
          <cell r="AX166">
            <v>84770.841400000005</v>
          </cell>
          <cell r="AY166">
            <v>616860.57294914185</v>
          </cell>
          <cell r="AZ166">
            <v>613531.7729491418</v>
          </cell>
          <cell r="BA166">
            <v>4265</v>
          </cell>
          <cell r="BB166">
            <v>469150</v>
          </cell>
          <cell r="BC166">
            <v>0</v>
          </cell>
          <cell r="BD166">
            <v>0</v>
          </cell>
          <cell r="BE166">
            <v>616860.57294914185</v>
          </cell>
          <cell r="BF166">
            <v>616860.57294914185</v>
          </cell>
          <cell r="BG166">
            <v>0</v>
          </cell>
          <cell r="BH166">
            <v>472478.8</v>
          </cell>
          <cell r="BI166">
            <v>347850</v>
          </cell>
          <cell r="BJ166">
            <v>492231.77294914186</v>
          </cell>
          <cell r="BK166">
            <v>4474.8342995376534</v>
          </cell>
          <cell r="BL166">
            <v>4311.8564614678899</v>
          </cell>
          <cell r="BM166">
            <v>3.7797602848375147E-2</v>
          </cell>
          <cell r="BN166">
            <v>0</v>
          </cell>
          <cell r="BO166">
            <v>0</v>
          </cell>
          <cell r="BP166">
            <v>616860.57294914185</v>
          </cell>
          <cell r="BQ166">
            <v>5577.5615722649254</v>
          </cell>
          <cell r="BR166" t="str">
            <v>Y</v>
          </cell>
          <cell r="BS166">
            <v>5607.8233904467443</v>
          </cell>
          <cell r="BT166">
            <v>2.7970069914976525E-2</v>
          </cell>
          <cell r="BU166">
            <v>-3995.6697833400945</v>
          </cell>
          <cell r="BV166">
            <v>612864.90316580178</v>
          </cell>
          <cell r="BW166">
            <v>0</v>
          </cell>
          <cell r="BX166">
            <v>612864.90316580178</v>
          </cell>
          <cell r="BY166">
            <v>3328.8</v>
          </cell>
          <cell r="BZ166">
            <v>609536.10316580173</v>
          </cell>
        </row>
        <row r="167">
          <cell r="C167">
            <v>9255222</v>
          </cell>
          <cell r="D167" t="str">
            <v>Barkston and Syston CofE Primary School</v>
          </cell>
          <cell r="E167">
            <v>104</v>
          </cell>
          <cell r="F167">
            <v>104</v>
          </cell>
          <cell r="G167">
            <v>0</v>
          </cell>
          <cell r="H167">
            <v>334568</v>
          </cell>
          <cell r="I167">
            <v>0</v>
          </cell>
          <cell r="J167">
            <v>0</v>
          </cell>
          <cell r="K167">
            <v>4700.0000000000027</v>
          </cell>
          <cell r="L167">
            <v>0</v>
          </cell>
          <cell r="M167">
            <v>7079.9999999999773</v>
          </cell>
          <cell r="N167">
            <v>0</v>
          </cell>
          <cell r="O167">
            <v>1320.0000000000002</v>
          </cell>
          <cell r="P167">
            <v>809.99999999999864</v>
          </cell>
          <cell r="Q167">
            <v>0</v>
          </cell>
          <cell r="R167">
            <v>0</v>
          </cell>
          <cell r="S167">
            <v>490.00000000000023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17883.478260869568</v>
          </cell>
          <cell r="AE167">
            <v>0</v>
          </cell>
          <cell r="AF167">
            <v>0</v>
          </cell>
          <cell r="AG167">
            <v>0</v>
          </cell>
          <cell r="AH167">
            <v>121300</v>
          </cell>
          <cell r="AI167">
            <v>33631.508678237638</v>
          </cell>
          <cell r="AJ167">
            <v>0</v>
          </cell>
          <cell r="AK167">
            <v>0</v>
          </cell>
          <cell r="AL167">
            <v>3430.4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334568</v>
          </cell>
          <cell r="AV167">
            <v>32283.478260869546</v>
          </cell>
          <cell r="AW167">
            <v>158361.90867823764</v>
          </cell>
          <cell r="AX167">
            <v>43595.448890434775</v>
          </cell>
          <cell r="AY167">
            <v>525213.38693910721</v>
          </cell>
          <cell r="AZ167">
            <v>521782.98693910718</v>
          </cell>
          <cell r="BA167">
            <v>4265</v>
          </cell>
          <cell r="BB167">
            <v>443560</v>
          </cell>
          <cell r="BC167">
            <v>0</v>
          </cell>
          <cell r="BD167">
            <v>0</v>
          </cell>
          <cell r="BE167">
            <v>525213.38693910721</v>
          </cell>
          <cell r="BF167">
            <v>525213.38693910721</v>
          </cell>
          <cell r="BG167">
            <v>0</v>
          </cell>
          <cell r="BH167">
            <v>446990.4</v>
          </cell>
          <cell r="BI167">
            <v>288628.49132176233</v>
          </cell>
          <cell r="BJ167">
            <v>366851.47826086951</v>
          </cell>
          <cell r="BK167">
            <v>3527.4180602006682</v>
          </cell>
          <cell r="BL167">
            <v>3365.0099602072601</v>
          </cell>
          <cell r="BM167">
            <v>4.8263779874043802E-2</v>
          </cell>
          <cell r="BN167">
            <v>0</v>
          </cell>
          <cell r="BO167">
            <v>0</v>
          </cell>
          <cell r="BP167">
            <v>525213.38693910721</v>
          </cell>
          <cell r="BQ167">
            <v>5017.1441051837228</v>
          </cell>
          <cell r="BR167" t="str">
            <v>Y</v>
          </cell>
          <cell r="BS167">
            <v>5050.1287205683384</v>
          </cell>
          <cell r="BT167">
            <v>3.6302517962977676E-2</v>
          </cell>
          <cell r="BU167">
            <v>-3777.7241587942713</v>
          </cell>
          <cell r="BV167">
            <v>521435.66278031294</v>
          </cell>
          <cell r="BW167">
            <v>0</v>
          </cell>
          <cell r="BX167">
            <v>521435.66278031294</v>
          </cell>
          <cell r="BY167">
            <v>3430.4</v>
          </cell>
          <cell r="BZ167">
            <v>518005.26278031291</v>
          </cell>
        </row>
        <row r="168">
          <cell r="C168">
            <v>9255225</v>
          </cell>
          <cell r="D168" t="str">
            <v>North Somercotes CofE Primary School</v>
          </cell>
          <cell r="E168">
            <v>190</v>
          </cell>
          <cell r="F168">
            <v>190</v>
          </cell>
          <cell r="G168">
            <v>0</v>
          </cell>
          <cell r="H168">
            <v>611230</v>
          </cell>
          <cell r="I168">
            <v>0</v>
          </cell>
          <cell r="J168">
            <v>0</v>
          </cell>
          <cell r="K168">
            <v>30550.000000000025</v>
          </cell>
          <cell r="L168">
            <v>0</v>
          </cell>
          <cell r="M168">
            <v>41300</v>
          </cell>
          <cell r="N168">
            <v>0</v>
          </cell>
          <cell r="O168">
            <v>1099.9999999999993</v>
          </cell>
          <cell r="P168">
            <v>1620.0000000000027</v>
          </cell>
          <cell r="Q168">
            <v>0</v>
          </cell>
          <cell r="R168">
            <v>1379.9999999999975</v>
          </cell>
          <cell r="S168">
            <v>0</v>
          </cell>
          <cell r="T168">
            <v>639.99999999999977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54755.704697986585</v>
          </cell>
          <cell r="AE168">
            <v>0</v>
          </cell>
          <cell r="AF168">
            <v>2405.0000000000018</v>
          </cell>
          <cell r="AG168">
            <v>0</v>
          </cell>
          <cell r="AH168">
            <v>121300</v>
          </cell>
          <cell r="AI168">
            <v>0</v>
          </cell>
          <cell r="AJ168">
            <v>0</v>
          </cell>
          <cell r="AK168">
            <v>0</v>
          </cell>
          <cell r="AL168">
            <v>5171.2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611230</v>
          </cell>
          <cell r="AV168">
            <v>133750.7046979866</v>
          </cell>
          <cell r="AW168">
            <v>126471.2</v>
          </cell>
          <cell r="AX168">
            <v>93771.564700671137</v>
          </cell>
          <cell r="AY168">
            <v>871451.90469798655</v>
          </cell>
          <cell r="AZ168">
            <v>866280.7046979866</v>
          </cell>
          <cell r="BA168">
            <v>4265</v>
          </cell>
          <cell r="BB168">
            <v>810350</v>
          </cell>
          <cell r="BC168">
            <v>0</v>
          </cell>
          <cell r="BD168">
            <v>0</v>
          </cell>
          <cell r="BE168">
            <v>871451.90469798655</v>
          </cell>
          <cell r="BF168">
            <v>871451.90469798655</v>
          </cell>
          <cell r="BG168">
            <v>0</v>
          </cell>
          <cell r="BH168">
            <v>815521.2</v>
          </cell>
          <cell r="BI168">
            <v>689050</v>
          </cell>
          <cell r="BJ168">
            <v>744980.7046979866</v>
          </cell>
          <cell r="BK168">
            <v>3920.951077357824</v>
          </cell>
          <cell r="BL168">
            <v>3817.0289807692311</v>
          </cell>
          <cell r="BM168">
            <v>2.7225912381637171E-2</v>
          </cell>
          <cell r="BN168">
            <v>0</v>
          </cell>
          <cell r="BO168">
            <v>0</v>
          </cell>
          <cell r="BP168">
            <v>871451.90469798655</v>
          </cell>
          <cell r="BQ168">
            <v>4559.3721299894032</v>
          </cell>
          <cell r="BR168" t="str">
            <v>Y</v>
          </cell>
          <cell r="BS168">
            <v>4586.5889720946661</v>
          </cell>
          <cell r="BT168">
            <v>1.6547987102803585E-2</v>
          </cell>
          <cell r="BU168">
            <v>-6901.611443951072</v>
          </cell>
          <cell r="BV168">
            <v>864550.29325403553</v>
          </cell>
          <cell r="BW168">
            <v>0</v>
          </cell>
          <cell r="BX168">
            <v>864550.29325403553</v>
          </cell>
          <cell r="BY168">
            <v>5171.2</v>
          </cell>
          <cell r="BZ168">
            <v>859379.09325403557</v>
          </cell>
        </row>
        <row r="169">
          <cell r="C169">
            <v>9255228</v>
          </cell>
          <cell r="D169" t="str">
            <v>William Hildyard Church of England Primary and Nursery School</v>
          </cell>
          <cell r="E169">
            <v>206</v>
          </cell>
          <cell r="F169">
            <v>206</v>
          </cell>
          <cell r="G169">
            <v>0</v>
          </cell>
          <cell r="H169">
            <v>662702</v>
          </cell>
          <cell r="I169">
            <v>0</v>
          </cell>
          <cell r="J169">
            <v>0</v>
          </cell>
          <cell r="K169">
            <v>15040.000000000027</v>
          </cell>
          <cell r="L169">
            <v>0</v>
          </cell>
          <cell r="M169">
            <v>21239.999999999996</v>
          </cell>
          <cell r="N169">
            <v>0</v>
          </cell>
          <cell r="O169">
            <v>9285.0731707317173</v>
          </cell>
          <cell r="P169">
            <v>271.31707317073142</v>
          </cell>
          <cell r="Q169">
            <v>422.04878048780444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2645.2272727272698</v>
          </cell>
          <cell r="AB169">
            <v>0</v>
          </cell>
          <cell r="AC169">
            <v>0</v>
          </cell>
          <cell r="AD169">
            <v>43817.411764705881</v>
          </cell>
          <cell r="AE169">
            <v>0</v>
          </cell>
          <cell r="AF169">
            <v>0</v>
          </cell>
          <cell r="AG169">
            <v>0</v>
          </cell>
          <cell r="AH169">
            <v>121300</v>
          </cell>
          <cell r="AI169">
            <v>0</v>
          </cell>
          <cell r="AJ169">
            <v>0</v>
          </cell>
          <cell r="AK169">
            <v>0</v>
          </cell>
          <cell r="AL169">
            <v>1075.2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662702</v>
          </cell>
          <cell r="AV169">
            <v>92721.078061823428</v>
          </cell>
          <cell r="AW169">
            <v>122375.2</v>
          </cell>
          <cell r="AX169">
            <v>86542.044330100427</v>
          </cell>
          <cell r="AY169">
            <v>877798.27806182334</v>
          </cell>
          <cell r="AZ169">
            <v>876723.07806182338</v>
          </cell>
          <cell r="BA169">
            <v>4265</v>
          </cell>
          <cell r="BB169">
            <v>878590</v>
          </cell>
          <cell r="BC169">
            <v>1866.9219381766161</v>
          </cell>
          <cell r="BD169">
            <v>0</v>
          </cell>
          <cell r="BE169">
            <v>879665.2</v>
          </cell>
          <cell r="BF169">
            <v>879665.20000000007</v>
          </cell>
          <cell r="BG169">
            <v>0</v>
          </cell>
          <cell r="BH169">
            <v>879665.2</v>
          </cell>
          <cell r="BI169">
            <v>757290</v>
          </cell>
          <cell r="BJ169">
            <v>757290</v>
          </cell>
          <cell r="BK169">
            <v>3676.1650485436894</v>
          </cell>
          <cell r="BL169">
            <v>3591.1650485436894</v>
          </cell>
          <cell r="BM169">
            <v>2.3669198951039496E-2</v>
          </cell>
          <cell r="BN169">
            <v>0</v>
          </cell>
          <cell r="BO169">
            <v>0</v>
          </cell>
          <cell r="BP169">
            <v>879665.2</v>
          </cell>
          <cell r="BQ169">
            <v>4265</v>
          </cell>
          <cell r="BR169" t="str">
            <v>Y</v>
          </cell>
          <cell r="BS169">
            <v>4270.2194174757278</v>
          </cell>
          <cell r="BT169">
            <v>2.0309568393254596E-2</v>
          </cell>
          <cell r="BU169">
            <v>-7482.7997760732678</v>
          </cell>
          <cell r="BV169">
            <v>872182.40022392664</v>
          </cell>
          <cell r="BW169">
            <v>0</v>
          </cell>
          <cell r="BX169">
            <v>872182.40022392664</v>
          </cell>
          <cell r="BY169">
            <v>1075.2</v>
          </cell>
          <cell r="BZ169">
            <v>871107.20022392669</v>
          </cell>
        </row>
        <row r="170">
          <cell r="C170">
            <v>9254027</v>
          </cell>
          <cell r="D170" t="str">
            <v>Spalding High School</v>
          </cell>
          <cell r="E170">
            <v>754</v>
          </cell>
          <cell r="F170">
            <v>0</v>
          </cell>
          <cell r="G170">
            <v>754</v>
          </cell>
          <cell r="H170">
            <v>0</v>
          </cell>
          <cell r="I170">
            <v>2072952</v>
          </cell>
          <cell r="J170">
            <v>1518264</v>
          </cell>
          <cell r="K170">
            <v>0</v>
          </cell>
          <cell r="L170">
            <v>19270.000000000004</v>
          </cell>
          <cell r="M170">
            <v>0</v>
          </cell>
          <cell r="N170">
            <v>52764.999999999978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39359.999999999985</v>
          </cell>
          <cell r="V170">
            <v>20400</v>
          </cell>
          <cell r="W170">
            <v>17850.000000000015</v>
          </cell>
          <cell r="X170">
            <v>7149.9999999999882</v>
          </cell>
          <cell r="Y170">
            <v>699.99999999999886</v>
          </cell>
          <cell r="Z170">
            <v>0</v>
          </cell>
          <cell r="AA170">
            <v>0</v>
          </cell>
          <cell r="AB170">
            <v>4590.0000000000036</v>
          </cell>
          <cell r="AC170">
            <v>0</v>
          </cell>
          <cell r="AD170">
            <v>0</v>
          </cell>
          <cell r="AE170">
            <v>20177.175325978034</v>
          </cell>
          <cell r="AF170">
            <v>0</v>
          </cell>
          <cell r="AG170">
            <v>0</v>
          </cell>
          <cell r="AH170">
            <v>121300</v>
          </cell>
          <cell r="AI170">
            <v>0</v>
          </cell>
          <cell r="AJ170">
            <v>0</v>
          </cell>
          <cell r="AK170">
            <v>0</v>
          </cell>
          <cell r="AL170">
            <v>135680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3591216</v>
          </cell>
          <cell r="AV170">
            <v>182262.17532597802</v>
          </cell>
          <cell r="AW170">
            <v>256980</v>
          </cell>
          <cell r="AX170">
            <v>268849.51266937458</v>
          </cell>
          <cell r="AY170">
            <v>4030458.1753259781</v>
          </cell>
          <cell r="AZ170">
            <v>3894778.1753259781</v>
          </cell>
          <cell r="BA170">
            <v>5525</v>
          </cell>
          <cell r="BB170">
            <v>4165850</v>
          </cell>
          <cell r="BC170">
            <v>0</v>
          </cell>
          <cell r="BD170">
            <v>271071.82467402192</v>
          </cell>
          <cell r="BE170">
            <v>4301530</v>
          </cell>
          <cell r="BF170">
            <v>0</v>
          </cell>
          <cell r="BG170">
            <v>4301530</v>
          </cell>
          <cell r="BH170">
            <v>4301530</v>
          </cell>
          <cell r="BI170">
            <v>4044550</v>
          </cell>
          <cell r="BJ170">
            <v>4044550</v>
          </cell>
          <cell r="BK170">
            <v>5364.1246684350135</v>
          </cell>
          <cell r="BL170">
            <v>5253.0507343124164</v>
          </cell>
          <cell r="BM170">
            <v>2.1144652838982314E-2</v>
          </cell>
          <cell r="BN170">
            <v>0</v>
          </cell>
          <cell r="BO170">
            <v>0</v>
          </cell>
          <cell r="BP170">
            <v>4301530</v>
          </cell>
          <cell r="BQ170">
            <v>5525</v>
          </cell>
          <cell r="BR170" t="str">
            <v>Y</v>
          </cell>
          <cell r="BS170">
            <v>5704.946949602122</v>
          </cell>
          <cell r="BT170">
            <v>1.94417210130442E-2</v>
          </cell>
          <cell r="BU170">
            <v>0</v>
          </cell>
          <cell r="BV170">
            <v>4301530</v>
          </cell>
          <cell r="BW170">
            <v>0</v>
          </cell>
          <cell r="BX170">
            <v>4301530</v>
          </cell>
          <cell r="BY170">
            <v>135680</v>
          </cell>
          <cell r="BZ170">
            <v>4165850</v>
          </cell>
        </row>
        <row r="171">
          <cell r="C171">
            <v>9254065</v>
          </cell>
          <cell r="D171" t="str">
            <v>The Queen Elizabeth's High School, Gainsborough</v>
          </cell>
          <cell r="E171">
            <v>932</v>
          </cell>
          <cell r="F171">
            <v>0</v>
          </cell>
          <cell r="G171">
            <v>932</v>
          </cell>
          <cell r="H171">
            <v>0</v>
          </cell>
          <cell r="I171">
            <v>2562840</v>
          </cell>
          <cell r="J171">
            <v>1876104</v>
          </cell>
          <cell r="K171">
            <v>0</v>
          </cell>
          <cell r="L171">
            <v>26790</v>
          </cell>
          <cell r="M171">
            <v>0</v>
          </cell>
          <cell r="N171">
            <v>67469.999999999985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10559.999999999996</v>
          </cell>
          <cell r="V171">
            <v>23375.000000000007</v>
          </cell>
          <cell r="W171">
            <v>2379.9999999999991</v>
          </cell>
          <cell r="X171">
            <v>21449.999999999989</v>
          </cell>
          <cell r="Y171">
            <v>38500.000000000007</v>
          </cell>
          <cell r="Z171">
            <v>36490.000000000022</v>
          </cell>
          <cell r="AA171">
            <v>0</v>
          </cell>
          <cell r="AB171">
            <v>3066.5806451612871</v>
          </cell>
          <cell r="AC171">
            <v>0</v>
          </cell>
          <cell r="AD171">
            <v>0</v>
          </cell>
          <cell r="AE171">
            <v>36486.03842459905</v>
          </cell>
          <cell r="AF171">
            <v>0</v>
          </cell>
          <cell r="AG171">
            <v>0</v>
          </cell>
          <cell r="AH171">
            <v>121300</v>
          </cell>
          <cell r="AI171">
            <v>0</v>
          </cell>
          <cell r="AJ171">
            <v>0</v>
          </cell>
          <cell r="AK171">
            <v>0</v>
          </cell>
          <cell r="AL171">
            <v>176133.45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4438944</v>
          </cell>
          <cell r="AV171">
            <v>266567.61906976037</v>
          </cell>
          <cell r="AW171">
            <v>297433.45</v>
          </cell>
          <cell r="AX171">
            <v>357876.67405361735</v>
          </cell>
          <cell r="AY171">
            <v>5002945.0690697609</v>
          </cell>
          <cell r="AZ171">
            <v>4826811.6190697607</v>
          </cell>
          <cell r="BA171">
            <v>5525</v>
          </cell>
          <cell r="BB171">
            <v>5149300</v>
          </cell>
          <cell r="BC171">
            <v>0</v>
          </cell>
          <cell r="BD171">
            <v>322488.38093023933</v>
          </cell>
          <cell r="BE171">
            <v>5325433.45</v>
          </cell>
          <cell r="BF171">
            <v>0</v>
          </cell>
          <cell r="BG171">
            <v>5325433.45</v>
          </cell>
          <cell r="BH171">
            <v>5325433.45</v>
          </cell>
          <cell r="BI171">
            <v>5028000</v>
          </cell>
          <cell r="BJ171">
            <v>5028000</v>
          </cell>
          <cell r="BK171">
            <v>5394.849785407725</v>
          </cell>
          <cell r="BL171">
            <v>5286.0945802337937</v>
          </cell>
          <cell r="BM171">
            <v>2.0573828849108713E-2</v>
          </cell>
          <cell r="BN171">
            <v>0</v>
          </cell>
          <cell r="BO171">
            <v>0</v>
          </cell>
          <cell r="BP171">
            <v>5325433.45</v>
          </cell>
          <cell r="BQ171">
            <v>5525</v>
          </cell>
          <cell r="BR171" t="str">
            <v>Y</v>
          </cell>
          <cell r="BS171">
            <v>5713.9843884120173</v>
          </cell>
          <cell r="BT171">
            <v>1.9957867163108878E-2</v>
          </cell>
          <cell r="BU171">
            <v>0</v>
          </cell>
          <cell r="BV171">
            <v>5325433.45</v>
          </cell>
          <cell r="BW171">
            <v>0</v>
          </cell>
          <cell r="BX171">
            <v>5325433.45</v>
          </cell>
          <cell r="BY171">
            <v>176133.45</v>
          </cell>
          <cell r="BZ171">
            <v>5149300</v>
          </cell>
        </row>
        <row r="172">
          <cell r="C172">
            <v>9252000</v>
          </cell>
          <cell r="D172" t="str">
            <v>Skegness Junior Academy</v>
          </cell>
          <cell r="E172">
            <v>342</v>
          </cell>
          <cell r="F172">
            <v>342</v>
          </cell>
          <cell r="G172">
            <v>0</v>
          </cell>
          <cell r="H172">
            <v>1100214</v>
          </cell>
          <cell r="I172">
            <v>0</v>
          </cell>
          <cell r="J172">
            <v>0</v>
          </cell>
          <cell r="K172">
            <v>95409.999999999942</v>
          </cell>
          <cell r="L172">
            <v>0</v>
          </cell>
          <cell r="M172">
            <v>129800.00000000009</v>
          </cell>
          <cell r="N172">
            <v>0</v>
          </cell>
          <cell r="O172">
            <v>9294.3529411764794</v>
          </cell>
          <cell r="P172">
            <v>19825.941176470573</v>
          </cell>
          <cell r="Q172">
            <v>6337.0588235294072</v>
          </cell>
          <cell r="R172">
            <v>31464.000000000004</v>
          </cell>
          <cell r="S172">
            <v>42880.764705882277</v>
          </cell>
          <cell r="T172">
            <v>27038.117647058847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4520.0000000000036</v>
          </cell>
          <cell r="AB172">
            <v>0</v>
          </cell>
          <cell r="AC172">
            <v>0</v>
          </cell>
          <cell r="AD172">
            <v>135419.38524590162</v>
          </cell>
          <cell r="AE172">
            <v>0</v>
          </cell>
          <cell r="AF172">
            <v>0</v>
          </cell>
          <cell r="AG172">
            <v>0</v>
          </cell>
          <cell r="AH172">
            <v>121300</v>
          </cell>
          <cell r="AI172">
            <v>0</v>
          </cell>
          <cell r="AJ172">
            <v>0</v>
          </cell>
          <cell r="AK172">
            <v>0</v>
          </cell>
          <cell r="AL172">
            <v>8372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1100214</v>
          </cell>
          <cell r="AV172">
            <v>501989.62054001924</v>
          </cell>
          <cell r="AW172">
            <v>129672</v>
          </cell>
          <cell r="AX172">
            <v>278899.00312161044</v>
          </cell>
          <cell r="AY172">
            <v>1731875.6205400191</v>
          </cell>
          <cell r="AZ172">
            <v>1723503.6205400191</v>
          </cell>
          <cell r="BA172">
            <v>4265</v>
          </cell>
          <cell r="BB172">
            <v>1458630</v>
          </cell>
          <cell r="BC172">
            <v>0</v>
          </cell>
          <cell r="BD172">
            <v>0</v>
          </cell>
          <cell r="BE172">
            <v>1731875.6205400191</v>
          </cell>
          <cell r="BF172">
            <v>1731875.6205400189</v>
          </cell>
          <cell r="BG172">
            <v>0</v>
          </cell>
          <cell r="BH172">
            <v>1467002</v>
          </cell>
          <cell r="BI172">
            <v>1337330</v>
          </cell>
          <cell r="BJ172">
            <v>1602203.6205400191</v>
          </cell>
          <cell r="BK172">
            <v>4684.8059080117519</v>
          </cell>
          <cell r="BL172">
            <v>4507.2130294617564</v>
          </cell>
          <cell r="BM172">
            <v>3.9401926953340237E-2</v>
          </cell>
          <cell r="BN172">
            <v>0</v>
          </cell>
          <cell r="BO172">
            <v>0</v>
          </cell>
          <cell r="BP172">
            <v>1731875.6205400191</v>
          </cell>
          <cell r="BQ172">
            <v>5039.4842705848514</v>
          </cell>
          <cell r="BR172" t="str">
            <v>Y</v>
          </cell>
          <cell r="BS172">
            <v>5063.9638027485935</v>
          </cell>
          <cell r="BT172">
            <v>3.8856462954577564E-2</v>
          </cell>
          <cell r="BU172">
            <v>0</v>
          </cell>
          <cell r="BV172">
            <v>1731875.6205400191</v>
          </cell>
          <cell r="BW172">
            <v>0</v>
          </cell>
          <cell r="BX172">
            <v>1731875.6205400191</v>
          </cell>
          <cell r="BY172">
            <v>8372</v>
          </cell>
          <cell r="BZ172">
            <v>1723503.6205400191</v>
          </cell>
        </row>
        <row r="173">
          <cell r="C173">
            <v>9252002</v>
          </cell>
          <cell r="D173" t="str">
            <v>Bassingham Primary School</v>
          </cell>
          <cell r="E173">
            <v>196</v>
          </cell>
          <cell r="F173">
            <v>196</v>
          </cell>
          <cell r="G173">
            <v>0</v>
          </cell>
          <cell r="H173">
            <v>630532</v>
          </cell>
          <cell r="I173">
            <v>0</v>
          </cell>
          <cell r="J173">
            <v>0</v>
          </cell>
          <cell r="K173">
            <v>6110</v>
          </cell>
          <cell r="L173">
            <v>0</v>
          </cell>
          <cell r="M173">
            <v>9440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924.71794871795259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49366.024096385539</v>
          </cell>
          <cell r="AE173">
            <v>0</v>
          </cell>
          <cell r="AF173">
            <v>5772.0000000000082</v>
          </cell>
          <cell r="AG173">
            <v>0</v>
          </cell>
          <cell r="AH173">
            <v>121300</v>
          </cell>
          <cell r="AI173">
            <v>0</v>
          </cell>
          <cell r="AJ173">
            <v>0</v>
          </cell>
          <cell r="AK173">
            <v>0</v>
          </cell>
          <cell r="AL173">
            <v>3744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630532</v>
          </cell>
          <cell r="AV173">
            <v>71612.7420451035</v>
          </cell>
          <cell r="AW173">
            <v>125044</v>
          </cell>
          <cell r="AX173">
            <v>80200.849974569035</v>
          </cell>
          <cell r="AY173">
            <v>827188.74204510346</v>
          </cell>
          <cell r="AZ173">
            <v>823444.74204510346</v>
          </cell>
          <cell r="BA173">
            <v>4265</v>
          </cell>
          <cell r="BB173">
            <v>835940</v>
          </cell>
          <cell r="BC173">
            <v>12495.257954896544</v>
          </cell>
          <cell r="BD173">
            <v>0</v>
          </cell>
          <cell r="BE173">
            <v>839684</v>
          </cell>
          <cell r="BF173">
            <v>839684.00000000012</v>
          </cell>
          <cell r="BG173">
            <v>0</v>
          </cell>
          <cell r="BH173">
            <v>839684</v>
          </cell>
          <cell r="BI173">
            <v>714640</v>
          </cell>
          <cell r="BJ173">
            <v>714640</v>
          </cell>
          <cell r="BK173">
            <v>3646.1224489795918</v>
          </cell>
          <cell r="BL173">
            <v>3527.8494623655915</v>
          </cell>
          <cell r="BM173">
            <v>3.3525519690030252E-2</v>
          </cell>
          <cell r="BN173">
            <v>0</v>
          </cell>
          <cell r="BO173">
            <v>0</v>
          </cell>
          <cell r="BP173">
            <v>839684</v>
          </cell>
          <cell r="BQ173">
            <v>4265</v>
          </cell>
          <cell r="BR173" t="str">
            <v>Y</v>
          </cell>
          <cell r="BS173">
            <v>4284.1020408163267</v>
          </cell>
          <cell r="BT173">
            <v>1.9992959243234631E-2</v>
          </cell>
          <cell r="BU173">
            <v>0</v>
          </cell>
          <cell r="BV173">
            <v>839684</v>
          </cell>
          <cell r="BW173">
            <v>0</v>
          </cell>
          <cell r="BX173">
            <v>839684</v>
          </cell>
          <cell r="BY173">
            <v>3744</v>
          </cell>
          <cell r="BZ173">
            <v>835940</v>
          </cell>
        </row>
        <row r="174">
          <cell r="C174">
            <v>9252004</v>
          </cell>
          <cell r="D174" t="str">
            <v>Ingoldmells Academy</v>
          </cell>
          <cell r="E174">
            <v>118</v>
          </cell>
          <cell r="F174">
            <v>118</v>
          </cell>
          <cell r="G174">
            <v>0</v>
          </cell>
          <cell r="H174">
            <v>379606</v>
          </cell>
          <cell r="I174">
            <v>0</v>
          </cell>
          <cell r="J174">
            <v>0</v>
          </cell>
          <cell r="K174">
            <v>38070.000000000015</v>
          </cell>
          <cell r="L174">
            <v>0</v>
          </cell>
          <cell r="M174">
            <v>48970.000000000036</v>
          </cell>
          <cell r="N174">
            <v>0</v>
          </cell>
          <cell r="O174">
            <v>1980.0000000000007</v>
          </cell>
          <cell r="P174">
            <v>1890.0000000000005</v>
          </cell>
          <cell r="Q174">
            <v>4200</v>
          </cell>
          <cell r="R174">
            <v>2300</v>
          </cell>
          <cell r="S174">
            <v>3430.0000000000009</v>
          </cell>
          <cell r="T174">
            <v>50560.000000000015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2515.8490566037754</v>
          </cell>
          <cell r="AB174">
            <v>0</v>
          </cell>
          <cell r="AC174">
            <v>0</v>
          </cell>
          <cell r="AD174">
            <v>45219.65217391304</v>
          </cell>
          <cell r="AE174">
            <v>0</v>
          </cell>
          <cell r="AF174">
            <v>0</v>
          </cell>
          <cell r="AG174">
            <v>0</v>
          </cell>
          <cell r="AH174">
            <v>121300</v>
          </cell>
          <cell r="AI174">
            <v>23351.13484646194</v>
          </cell>
          <cell r="AJ174">
            <v>0</v>
          </cell>
          <cell r="AK174">
            <v>0</v>
          </cell>
          <cell r="AL174">
            <v>7217.3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379606</v>
          </cell>
          <cell r="AV174">
            <v>199135.50123051688</v>
          </cell>
          <cell r="AW174">
            <v>151868.43484646193</v>
          </cell>
          <cell r="AX174">
            <v>114117.24280695654</v>
          </cell>
          <cell r="AY174">
            <v>730609.93607697892</v>
          </cell>
          <cell r="AZ174">
            <v>723392.63607697887</v>
          </cell>
          <cell r="BA174">
            <v>4265</v>
          </cell>
          <cell r="BB174">
            <v>503270</v>
          </cell>
          <cell r="BC174">
            <v>0</v>
          </cell>
          <cell r="BD174">
            <v>0</v>
          </cell>
          <cell r="BE174">
            <v>730609.93607697892</v>
          </cell>
          <cell r="BF174">
            <v>730609.93607697892</v>
          </cell>
          <cell r="BG174">
            <v>0</v>
          </cell>
          <cell r="BH174">
            <v>510487.3</v>
          </cell>
          <cell r="BI174">
            <v>358618.86515353806</v>
          </cell>
          <cell r="BJ174">
            <v>578741.50123051694</v>
          </cell>
          <cell r="BK174">
            <v>4904.5889934789575</v>
          </cell>
          <cell r="BL174">
            <v>4601.1634321979691</v>
          </cell>
          <cell r="BM174">
            <v>6.594539962603381E-2</v>
          </cell>
          <cell r="BN174">
            <v>0</v>
          </cell>
          <cell r="BO174">
            <v>0</v>
          </cell>
          <cell r="BP174">
            <v>730609.93607697892</v>
          </cell>
          <cell r="BQ174">
            <v>6130.4460684489732</v>
          </cell>
          <cell r="BR174" t="str">
            <v>Y</v>
          </cell>
          <cell r="BS174">
            <v>6191.6096277710076</v>
          </cell>
          <cell r="BT174">
            <v>7.6329761510768979E-2</v>
          </cell>
          <cell r="BU174">
            <v>0</v>
          </cell>
          <cell r="BV174">
            <v>730609.93607697892</v>
          </cell>
          <cell r="BW174">
            <v>0</v>
          </cell>
          <cell r="BX174">
            <v>730609.93607697892</v>
          </cell>
          <cell r="BY174">
            <v>3874</v>
          </cell>
          <cell r="BZ174">
            <v>726735.93607697892</v>
          </cell>
        </row>
        <row r="175">
          <cell r="C175">
            <v>9252005</v>
          </cell>
          <cell r="D175" t="str">
            <v>Mablethorpe Primary Academy</v>
          </cell>
          <cell r="E175">
            <v>305</v>
          </cell>
          <cell r="F175">
            <v>305</v>
          </cell>
          <cell r="G175">
            <v>0</v>
          </cell>
          <cell r="H175">
            <v>981185</v>
          </cell>
          <cell r="I175">
            <v>0</v>
          </cell>
          <cell r="J175">
            <v>0</v>
          </cell>
          <cell r="K175">
            <v>70970.000000000029</v>
          </cell>
          <cell r="L175">
            <v>0</v>
          </cell>
          <cell r="M175">
            <v>97349.999999999985</v>
          </cell>
          <cell r="N175">
            <v>0</v>
          </cell>
          <cell r="O175">
            <v>0</v>
          </cell>
          <cell r="P175">
            <v>0</v>
          </cell>
          <cell r="Q175">
            <v>1680.0000000000057</v>
          </cell>
          <cell r="R175">
            <v>47839.999999999985</v>
          </cell>
          <cell r="S175">
            <v>68600.000000000015</v>
          </cell>
          <cell r="T175">
            <v>33920.000000000058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1335.8527131782937</v>
          </cell>
          <cell r="AB175">
            <v>0</v>
          </cell>
          <cell r="AC175">
            <v>0</v>
          </cell>
          <cell r="AD175">
            <v>107617.98418972331</v>
          </cell>
          <cell r="AE175">
            <v>0</v>
          </cell>
          <cell r="AF175">
            <v>8047.4999999999909</v>
          </cell>
          <cell r="AG175">
            <v>0</v>
          </cell>
          <cell r="AH175">
            <v>121300</v>
          </cell>
          <cell r="AI175">
            <v>0</v>
          </cell>
          <cell r="AJ175">
            <v>0</v>
          </cell>
          <cell r="AK175">
            <v>0</v>
          </cell>
          <cell r="AL175">
            <v>7280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981185</v>
          </cell>
          <cell r="AV175">
            <v>437361.3369029017</v>
          </cell>
          <cell r="AW175">
            <v>128580</v>
          </cell>
          <cell r="AX175">
            <v>254111.58665849804</v>
          </cell>
          <cell r="AY175">
            <v>1547126.3369029018</v>
          </cell>
          <cell r="AZ175">
            <v>1539846.3369029018</v>
          </cell>
          <cell r="BA175">
            <v>4265</v>
          </cell>
          <cell r="BB175">
            <v>1300825</v>
          </cell>
          <cell r="BC175">
            <v>0</v>
          </cell>
          <cell r="BD175">
            <v>0</v>
          </cell>
          <cell r="BE175">
            <v>1547126.3369029018</v>
          </cell>
          <cell r="BF175">
            <v>1547126.3369029018</v>
          </cell>
          <cell r="BG175">
            <v>0</v>
          </cell>
          <cell r="BH175">
            <v>1308105</v>
          </cell>
          <cell r="BI175">
            <v>1179525</v>
          </cell>
          <cell r="BJ175">
            <v>1418546.3369029018</v>
          </cell>
          <cell r="BK175">
            <v>4650.9715964029565</v>
          </cell>
          <cell r="BL175">
            <v>4485.9711009404391</v>
          </cell>
          <cell r="BM175">
            <v>3.6781444139915812E-2</v>
          </cell>
          <cell r="BN175">
            <v>0</v>
          </cell>
          <cell r="BO175">
            <v>0</v>
          </cell>
          <cell r="BP175">
            <v>1547126.3369029018</v>
          </cell>
          <cell r="BQ175">
            <v>5048.6765144357432</v>
          </cell>
          <cell r="BR175" t="str">
            <v>Y</v>
          </cell>
          <cell r="BS175">
            <v>5072.5453668947603</v>
          </cell>
          <cell r="BT175">
            <v>3.7533349182469422E-2</v>
          </cell>
          <cell r="BU175">
            <v>0</v>
          </cell>
          <cell r="BV175">
            <v>1547126.3369029018</v>
          </cell>
          <cell r="BW175">
            <v>0</v>
          </cell>
          <cell r="BX175">
            <v>1547126.3369029018</v>
          </cell>
          <cell r="BY175">
            <v>7280</v>
          </cell>
          <cell r="BZ175">
            <v>1539846.3369029018</v>
          </cell>
        </row>
        <row r="176">
          <cell r="C176">
            <v>9252006</v>
          </cell>
          <cell r="D176" t="str">
            <v>Lincoln Carlton Academy</v>
          </cell>
          <cell r="E176">
            <v>419</v>
          </cell>
          <cell r="F176">
            <v>419</v>
          </cell>
          <cell r="G176">
            <v>0</v>
          </cell>
          <cell r="H176">
            <v>1347923</v>
          </cell>
          <cell r="I176">
            <v>0</v>
          </cell>
          <cell r="J176">
            <v>0</v>
          </cell>
          <cell r="K176">
            <v>23500.000000000047</v>
          </cell>
          <cell r="L176">
            <v>0</v>
          </cell>
          <cell r="M176">
            <v>31860.00000000008</v>
          </cell>
          <cell r="N176">
            <v>0</v>
          </cell>
          <cell r="O176">
            <v>0</v>
          </cell>
          <cell r="P176">
            <v>2970.0000000000014</v>
          </cell>
          <cell r="Q176">
            <v>5460.0000000000073</v>
          </cell>
          <cell r="R176">
            <v>49679.999999999927</v>
          </cell>
          <cell r="S176">
            <v>9310.0000000000073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9891.4345403899642</v>
          </cell>
          <cell r="AB176">
            <v>0</v>
          </cell>
          <cell r="AC176">
            <v>0</v>
          </cell>
          <cell r="AD176">
            <v>105980.20348837211</v>
          </cell>
          <cell r="AE176">
            <v>0</v>
          </cell>
          <cell r="AF176">
            <v>0</v>
          </cell>
          <cell r="AG176">
            <v>0</v>
          </cell>
          <cell r="AH176">
            <v>121300</v>
          </cell>
          <cell r="AI176">
            <v>0</v>
          </cell>
          <cell r="AJ176">
            <v>0</v>
          </cell>
          <cell r="AK176">
            <v>0</v>
          </cell>
          <cell r="AL176">
            <v>7904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1347923</v>
          </cell>
          <cell r="AV176">
            <v>238651.63802876213</v>
          </cell>
          <cell r="AW176">
            <v>129204</v>
          </cell>
          <cell r="AX176">
            <v>202798.80675825581</v>
          </cell>
          <cell r="AY176">
            <v>1715778.6380287621</v>
          </cell>
          <cell r="AZ176">
            <v>1707874.6380287621</v>
          </cell>
          <cell r="BA176">
            <v>4265</v>
          </cell>
          <cell r="BB176">
            <v>1787035</v>
          </cell>
          <cell r="BC176">
            <v>79160.36197123793</v>
          </cell>
          <cell r="BD176">
            <v>0</v>
          </cell>
          <cell r="BE176">
            <v>1794939</v>
          </cell>
          <cell r="BF176">
            <v>1794939</v>
          </cell>
          <cell r="BG176">
            <v>0</v>
          </cell>
          <cell r="BH176">
            <v>1794939</v>
          </cell>
          <cell r="BI176">
            <v>1665735</v>
          </cell>
          <cell r="BJ176">
            <v>1665735</v>
          </cell>
          <cell r="BK176">
            <v>3975.5011933174223</v>
          </cell>
          <cell r="BL176">
            <v>3890.5011933174223</v>
          </cell>
          <cell r="BM176">
            <v>2.1848084803572743E-2</v>
          </cell>
          <cell r="BN176">
            <v>0</v>
          </cell>
          <cell r="BO176">
            <v>0</v>
          </cell>
          <cell r="BP176">
            <v>1794939</v>
          </cell>
          <cell r="BQ176">
            <v>4265</v>
          </cell>
          <cell r="BR176" t="str">
            <v>Y</v>
          </cell>
          <cell r="BS176">
            <v>4283.8639618138423</v>
          </cell>
          <cell r="BT176">
            <v>2.0243570826067314E-2</v>
          </cell>
          <cell r="BU176">
            <v>0</v>
          </cell>
          <cell r="BV176">
            <v>1794939</v>
          </cell>
          <cell r="BW176">
            <v>0</v>
          </cell>
          <cell r="BX176">
            <v>1794939</v>
          </cell>
          <cell r="BY176">
            <v>7904</v>
          </cell>
          <cell r="BZ176">
            <v>1787035</v>
          </cell>
        </row>
        <row r="177">
          <cell r="C177">
            <v>9252007</v>
          </cell>
          <cell r="D177" t="str">
            <v>Fishtoft Academy</v>
          </cell>
          <cell r="E177">
            <v>52</v>
          </cell>
          <cell r="F177">
            <v>52</v>
          </cell>
          <cell r="G177">
            <v>0</v>
          </cell>
          <cell r="H177">
            <v>167284</v>
          </cell>
          <cell r="I177">
            <v>0</v>
          </cell>
          <cell r="J177">
            <v>0</v>
          </cell>
          <cell r="K177">
            <v>9400.0000000000109</v>
          </cell>
          <cell r="L177">
            <v>0</v>
          </cell>
          <cell r="M177">
            <v>14160.000000000015</v>
          </cell>
          <cell r="N177">
            <v>0</v>
          </cell>
          <cell r="O177">
            <v>2199.9999999999964</v>
          </cell>
          <cell r="P177">
            <v>1890.0000000000052</v>
          </cell>
          <cell r="Q177">
            <v>1260.0000000000002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19586.666666666664</v>
          </cell>
          <cell r="AE177">
            <v>0</v>
          </cell>
          <cell r="AF177">
            <v>813.99999999999898</v>
          </cell>
          <cell r="AG177">
            <v>0</v>
          </cell>
          <cell r="AH177">
            <v>121300</v>
          </cell>
          <cell r="AI177">
            <v>0</v>
          </cell>
          <cell r="AJ177">
            <v>0</v>
          </cell>
          <cell r="AK177">
            <v>0</v>
          </cell>
          <cell r="AL177">
            <v>1716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167284</v>
          </cell>
          <cell r="AV177">
            <v>49310.666666666686</v>
          </cell>
          <cell r="AW177">
            <v>123016</v>
          </cell>
          <cell r="AX177">
            <v>39807.008880000001</v>
          </cell>
          <cell r="AY177">
            <v>339610.66666666669</v>
          </cell>
          <cell r="AZ177">
            <v>337894.66666666669</v>
          </cell>
          <cell r="BA177">
            <v>4265</v>
          </cell>
          <cell r="BB177">
            <v>221780</v>
          </cell>
          <cell r="BC177">
            <v>0</v>
          </cell>
          <cell r="BD177">
            <v>0</v>
          </cell>
          <cell r="BE177">
            <v>339610.66666666669</v>
          </cell>
          <cell r="BF177">
            <v>339610.66666666663</v>
          </cell>
          <cell r="BG177">
            <v>0</v>
          </cell>
          <cell r="BH177">
            <v>223496</v>
          </cell>
          <cell r="BI177">
            <v>100480</v>
          </cell>
          <cell r="BJ177">
            <v>216594.66666666669</v>
          </cell>
          <cell r="BK177">
            <v>4165.2820512820517</v>
          </cell>
          <cell r="BL177">
            <v>4075.5396347826086</v>
          </cell>
          <cell r="BM177">
            <v>2.2019762912753531E-2</v>
          </cell>
          <cell r="BN177">
            <v>0</v>
          </cell>
          <cell r="BO177">
            <v>0</v>
          </cell>
          <cell r="BP177">
            <v>339610.66666666669</v>
          </cell>
          <cell r="BQ177">
            <v>6497.9743589743593</v>
          </cell>
          <cell r="BR177" t="str">
            <v>Y</v>
          </cell>
          <cell r="BS177">
            <v>6530.9743589743593</v>
          </cell>
          <cell r="BT177">
            <v>-3.2419646363253563E-2</v>
          </cell>
          <cell r="BU177">
            <v>0</v>
          </cell>
          <cell r="BV177">
            <v>339610.66666666669</v>
          </cell>
          <cell r="BW177">
            <v>0</v>
          </cell>
          <cell r="BX177">
            <v>339610.66666666669</v>
          </cell>
          <cell r="BY177">
            <v>1716</v>
          </cell>
          <cell r="BZ177">
            <v>337894.66666666669</v>
          </cell>
        </row>
        <row r="178">
          <cell r="C178">
            <v>9252008</v>
          </cell>
          <cell r="D178" t="str">
            <v>Mercer's Wood Academy</v>
          </cell>
          <cell r="E178">
            <v>182</v>
          </cell>
          <cell r="F178">
            <v>182</v>
          </cell>
          <cell r="G178">
            <v>0</v>
          </cell>
          <cell r="H178">
            <v>585494</v>
          </cell>
          <cell r="I178">
            <v>0</v>
          </cell>
          <cell r="J178">
            <v>0</v>
          </cell>
          <cell r="K178">
            <v>62979.999999999971</v>
          </cell>
          <cell r="L178">
            <v>0</v>
          </cell>
          <cell r="M178">
            <v>81419.999999999971</v>
          </cell>
          <cell r="N178">
            <v>0</v>
          </cell>
          <cell r="O178">
            <v>1327.2928176795569</v>
          </cell>
          <cell r="P178">
            <v>0</v>
          </cell>
          <cell r="Q178">
            <v>0</v>
          </cell>
          <cell r="R178">
            <v>15263.867403314895</v>
          </cell>
          <cell r="S178">
            <v>62573.812154696141</v>
          </cell>
          <cell r="T178">
            <v>6435.3591160221004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3360.457516339869</v>
          </cell>
          <cell r="AB178">
            <v>0</v>
          </cell>
          <cell r="AC178">
            <v>0</v>
          </cell>
          <cell r="AD178">
            <v>83055</v>
          </cell>
          <cell r="AE178">
            <v>0</v>
          </cell>
          <cell r="AF178">
            <v>21349.000000000036</v>
          </cell>
          <cell r="AG178">
            <v>0</v>
          </cell>
          <cell r="AH178">
            <v>121300</v>
          </cell>
          <cell r="AI178">
            <v>0</v>
          </cell>
          <cell r="AJ178">
            <v>0</v>
          </cell>
          <cell r="AK178">
            <v>0</v>
          </cell>
          <cell r="AL178">
            <v>3580.84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585494</v>
          </cell>
          <cell r="AV178">
            <v>337764.78900805255</v>
          </cell>
          <cell r="AW178">
            <v>124880.84</v>
          </cell>
          <cell r="AX178">
            <v>172696.01925403316</v>
          </cell>
          <cell r="AY178">
            <v>1048139.6290080525</v>
          </cell>
          <cell r="AZ178">
            <v>1044558.7890080526</v>
          </cell>
          <cell r="BA178">
            <v>4265</v>
          </cell>
          <cell r="BB178">
            <v>776230</v>
          </cell>
          <cell r="BC178">
            <v>0</v>
          </cell>
          <cell r="BD178">
            <v>0</v>
          </cell>
          <cell r="BE178">
            <v>1048139.6290080525</v>
          </cell>
          <cell r="BF178">
            <v>1048139.6290080525</v>
          </cell>
          <cell r="BG178">
            <v>0</v>
          </cell>
          <cell r="BH178">
            <v>779810.84</v>
          </cell>
          <cell r="BI178">
            <v>654930</v>
          </cell>
          <cell r="BJ178">
            <v>923258.78900805255</v>
          </cell>
          <cell r="BK178">
            <v>5072.850489055234</v>
          </cell>
          <cell r="BL178">
            <v>4731.2772959537579</v>
          </cell>
          <cell r="BM178">
            <v>7.2194710167081816E-2</v>
          </cell>
          <cell r="BN178">
            <v>0</v>
          </cell>
          <cell r="BO178">
            <v>0</v>
          </cell>
          <cell r="BP178">
            <v>1048139.6290080525</v>
          </cell>
          <cell r="BQ178">
            <v>5739.3340055387507</v>
          </cell>
          <cell r="BR178" t="str">
            <v>Y</v>
          </cell>
          <cell r="BS178">
            <v>5759.0089505936949</v>
          </cell>
          <cell r="BT178">
            <v>5.6092002886167558E-2</v>
          </cell>
          <cell r="BU178">
            <v>0</v>
          </cell>
          <cell r="BV178">
            <v>1048139.6290080525</v>
          </cell>
          <cell r="BW178">
            <v>0</v>
          </cell>
          <cell r="BX178">
            <v>1048139.6290080525</v>
          </cell>
          <cell r="BY178">
            <v>3580.84</v>
          </cell>
          <cell r="BZ178">
            <v>1044558.7890080526</v>
          </cell>
        </row>
        <row r="179">
          <cell r="C179">
            <v>9252009</v>
          </cell>
          <cell r="D179" t="str">
            <v>Bracebridge Heath St John's Primary Academy</v>
          </cell>
          <cell r="E179">
            <v>398</v>
          </cell>
          <cell r="F179">
            <v>398</v>
          </cell>
          <cell r="G179">
            <v>0</v>
          </cell>
          <cell r="H179">
            <v>1280366</v>
          </cell>
          <cell r="I179">
            <v>0</v>
          </cell>
          <cell r="J179">
            <v>0</v>
          </cell>
          <cell r="K179">
            <v>32429.999999999945</v>
          </cell>
          <cell r="L179">
            <v>0</v>
          </cell>
          <cell r="M179">
            <v>42479.999999999927</v>
          </cell>
          <cell r="N179">
            <v>0</v>
          </cell>
          <cell r="O179">
            <v>0</v>
          </cell>
          <cell r="P179">
            <v>0</v>
          </cell>
          <cell r="Q179">
            <v>419.99999999999972</v>
          </cell>
          <cell r="R179">
            <v>459.99999999999972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4670.890207715127</v>
          </cell>
          <cell r="AB179">
            <v>0</v>
          </cell>
          <cell r="AC179">
            <v>0</v>
          </cell>
          <cell r="AD179">
            <v>116647.2622478386</v>
          </cell>
          <cell r="AE179">
            <v>0</v>
          </cell>
          <cell r="AF179">
            <v>0</v>
          </cell>
          <cell r="AG179">
            <v>0</v>
          </cell>
          <cell r="AH179">
            <v>121300</v>
          </cell>
          <cell r="AI179">
            <v>0</v>
          </cell>
          <cell r="AJ179">
            <v>0</v>
          </cell>
          <cell r="AK179">
            <v>0</v>
          </cell>
          <cell r="AL179">
            <v>7432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1280366</v>
          </cell>
          <cell r="AV179">
            <v>197108.15245555359</v>
          </cell>
          <cell r="AW179">
            <v>128732</v>
          </cell>
          <cell r="AX179">
            <v>169154.62882605186</v>
          </cell>
          <cell r="AY179">
            <v>1606206.1524555536</v>
          </cell>
          <cell r="AZ179">
            <v>1598774.1524555536</v>
          </cell>
          <cell r="BA179">
            <v>4265</v>
          </cell>
          <cell r="BB179">
            <v>1697470</v>
          </cell>
          <cell r="BC179">
            <v>98695.847544446355</v>
          </cell>
          <cell r="BD179">
            <v>0</v>
          </cell>
          <cell r="BE179">
            <v>1704902</v>
          </cell>
          <cell r="BF179">
            <v>1704902</v>
          </cell>
          <cell r="BG179">
            <v>0</v>
          </cell>
          <cell r="BH179">
            <v>1704902</v>
          </cell>
          <cell r="BI179">
            <v>1576170</v>
          </cell>
          <cell r="BJ179">
            <v>1576170</v>
          </cell>
          <cell r="BK179">
            <v>3960.2261306532664</v>
          </cell>
          <cell r="BL179">
            <v>3869.7698209718669</v>
          </cell>
          <cell r="BM179">
            <v>2.3375113731876174E-2</v>
          </cell>
          <cell r="BN179">
            <v>0</v>
          </cell>
          <cell r="BO179">
            <v>0</v>
          </cell>
          <cell r="BP179">
            <v>1704902</v>
          </cell>
          <cell r="BQ179">
            <v>4265</v>
          </cell>
          <cell r="BR179" t="str">
            <v>Y</v>
          </cell>
          <cell r="BS179">
            <v>4283.6733668341712</v>
          </cell>
          <cell r="BT179">
            <v>2.0322356612970216E-2</v>
          </cell>
          <cell r="BU179">
            <v>0</v>
          </cell>
          <cell r="BV179">
            <v>1704902</v>
          </cell>
          <cell r="BW179">
            <v>0</v>
          </cell>
          <cell r="BX179">
            <v>1704902</v>
          </cell>
          <cell r="BY179">
            <v>7176</v>
          </cell>
          <cell r="BZ179">
            <v>1697726</v>
          </cell>
        </row>
        <row r="180">
          <cell r="C180">
            <v>9252010</v>
          </cell>
          <cell r="D180" t="str">
            <v>Boston Pioneers Free School Academy</v>
          </cell>
          <cell r="E180">
            <v>402</v>
          </cell>
          <cell r="F180">
            <v>402</v>
          </cell>
          <cell r="G180">
            <v>0</v>
          </cell>
          <cell r="H180">
            <v>1293234</v>
          </cell>
          <cell r="I180">
            <v>0</v>
          </cell>
          <cell r="J180">
            <v>0</v>
          </cell>
          <cell r="K180">
            <v>38540.00000000008</v>
          </cell>
          <cell r="L180">
            <v>0</v>
          </cell>
          <cell r="M180">
            <v>52510.000000000087</v>
          </cell>
          <cell r="N180">
            <v>0</v>
          </cell>
          <cell r="O180">
            <v>10780.000000000036</v>
          </cell>
          <cell r="P180">
            <v>17010.000000000025</v>
          </cell>
          <cell r="Q180">
            <v>7980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91381.749271137043</v>
          </cell>
          <cell r="AB180">
            <v>0</v>
          </cell>
          <cell r="AC180">
            <v>0</v>
          </cell>
          <cell r="AD180">
            <v>238918.75432525948</v>
          </cell>
          <cell r="AE180">
            <v>0</v>
          </cell>
          <cell r="AF180">
            <v>9139.0000000000018</v>
          </cell>
          <cell r="AG180">
            <v>0</v>
          </cell>
          <cell r="AH180">
            <v>121300</v>
          </cell>
          <cell r="AI180">
            <v>0</v>
          </cell>
          <cell r="AJ180">
            <v>0</v>
          </cell>
          <cell r="AK180">
            <v>0</v>
          </cell>
          <cell r="AL180">
            <v>11960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1293234</v>
          </cell>
          <cell r="AV180">
            <v>466259.50359639677</v>
          </cell>
          <cell r="AW180">
            <v>133260</v>
          </cell>
          <cell r="AX180">
            <v>279709.92905301042</v>
          </cell>
          <cell r="AY180">
            <v>1892753.5035963967</v>
          </cell>
          <cell r="AZ180">
            <v>1880793.5035963967</v>
          </cell>
          <cell r="BA180">
            <v>4265</v>
          </cell>
          <cell r="BB180">
            <v>1714530</v>
          </cell>
          <cell r="BC180">
            <v>0</v>
          </cell>
          <cell r="BD180">
            <v>0</v>
          </cell>
          <cell r="BE180">
            <v>1892753.5035963967</v>
          </cell>
          <cell r="BF180">
            <v>1892753.5035963964</v>
          </cell>
          <cell r="BG180">
            <v>0</v>
          </cell>
          <cell r="BH180">
            <v>1726490</v>
          </cell>
          <cell r="BI180">
            <v>1593230</v>
          </cell>
          <cell r="BJ180">
            <v>1759493.5035963967</v>
          </cell>
          <cell r="BK180">
            <v>4376.849511433823</v>
          </cell>
          <cell r="BL180">
            <v>4110.0016631840799</v>
          </cell>
          <cell r="BM180">
            <v>6.4926457485423986E-2</v>
          </cell>
          <cell r="BN180">
            <v>0</v>
          </cell>
          <cell r="BO180">
            <v>0</v>
          </cell>
          <cell r="BP180">
            <v>1892753.5035963967</v>
          </cell>
          <cell r="BQ180">
            <v>4678.5908049661612</v>
          </cell>
          <cell r="BR180" t="str">
            <v>Y</v>
          </cell>
          <cell r="BS180">
            <v>4708.3420487472549</v>
          </cell>
          <cell r="BT180">
            <v>6.008064768380228E-2</v>
          </cell>
          <cell r="BU180">
            <v>0</v>
          </cell>
          <cell r="BV180">
            <v>1892753.5035963967</v>
          </cell>
          <cell r="BW180">
            <v>0</v>
          </cell>
          <cell r="BX180">
            <v>1892753.5035963967</v>
          </cell>
          <cell r="BY180">
            <v>11960</v>
          </cell>
          <cell r="BZ180">
            <v>1880793.5035963967</v>
          </cell>
        </row>
        <row r="181">
          <cell r="C181">
            <v>9252012</v>
          </cell>
          <cell r="D181" t="str">
            <v>Caythorpe Primary School</v>
          </cell>
          <cell r="E181">
            <v>97</v>
          </cell>
          <cell r="F181">
            <v>97</v>
          </cell>
          <cell r="G181">
            <v>0</v>
          </cell>
          <cell r="H181">
            <v>312049</v>
          </cell>
          <cell r="I181">
            <v>0</v>
          </cell>
          <cell r="J181">
            <v>0</v>
          </cell>
          <cell r="K181">
            <v>9399.9999999999873</v>
          </cell>
          <cell r="L181">
            <v>0</v>
          </cell>
          <cell r="M181">
            <v>11799.999999999984</v>
          </cell>
          <cell r="N181">
            <v>0</v>
          </cell>
          <cell r="O181">
            <v>439.99999999999943</v>
          </cell>
          <cell r="P181">
            <v>0</v>
          </cell>
          <cell r="Q181">
            <v>0</v>
          </cell>
          <cell r="R181">
            <v>460.00000000000165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595.70652173913015</v>
          </cell>
          <cell r="AB181">
            <v>0</v>
          </cell>
          <cell r="AC181">
            <v>0</v>
          </cell>
          <cell r="AD181">
            <v>30373.855421686749</v>
          </cell>
          <cell r="AE181">
            <v>0</v>
          </cell>
          <cell r="AF181">
            <v>5716.5000000000391</v>
          </cell>
          <cell r="AG181">
            <v>0</v>
          </cell>
          <cell r="AH181">
            <v>121300</v>
          </cell>
          <cell r="AI181">
            <v>38771.695594125493</v>
          </cell>
          <cell r="AJ181">
            <v>0</v>
          </cell>
          <cell r="AK181">
            <v>0</v>
          </cell>
          <cell r="AL181">
            <v>3588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312049</v>
          </cell>
          <cell r="AV181">
            <v>58786.061943425892</v>
          </cell>
          <cell r="AW181">
            <v>163659.69559412549</v>
          </cell>
          <cell r="AX181">
            <v>51620.001595662645</v>
          </cell>
          <cell r="AY181">
            <v>534494.75753755146</v>
          </cell>
          <cell r="AZ181">
            <v>530906.75753755146</v>
          </cell>
          <cell r="BA181">
            <v>4265</v>
          </cell>
          <cell r="BB181">
            <v>413705</v>
          </cell>
          <cell r="BC181">
            <v>0</v>
          </cell>
          <cell r="BD181">
            <v>0</v>
          </cell>
          <cell r="BE181">
            <v>534494.75753755146</v>
          </cell>
          <cell r="BF181">
            <v>534494.75753755146</v>
          </cell>
          <cell r="BG181">
            <v>0</v>
          </cell>
          <cell r="BH181">
            <v>417293</v>
          </cell>
          <cell r="BI181">
            <v>253633.30440587451</v>
          </cell>
          <cell r="BJ181">
            <v>370835.06194342597</v>
          </cell>
          <cell r="BK181">
            <v>3823.0418757054222</v>
          </cell>
          <cell r="BL181">
            <v>3513.8775248106385</v>
          </cell>
          <cell r="BM181">
            <v>8.7983815233128926E-2</v>
          </cell>
          <cell r="BN181">
            <v>0</v>
          </cell>
          <cell r="BO181">
            <v>0</v>
          </cell>
          <cell r="BP181">
            <v>534494.75753755146</v>
          </cell>
          <cell r="BQ181">
            <v>5473.2655416242415</v>
          </cell>
          <cell r="BR181" t="str">
            <v>Y</v>
          </cell>
          <cell r="BS181">
            <v>5510.2552323458913</v>
          </cell>
          <cell r="BT181">
            <v>7.3230399168308313E-2</v>
          </cell>
          <cell r="BU181">
            <v>0</v>
          </cell>
          <cell r="BV181">
            <v>534494.75753755146</v>
          </cell>
          <cell r="BW181">
            <v>0</v>
          </cell>
          <cell r="BX181">
            <v>534494.75753755146</v>
          </cell>
          <cell r="BY181">
            <v>3588</v>
          </cell>
          <cell r="BZ181">
            <v>530906.75753755146</v>
          </cell>
        </row>
        <row r="182">
          <cell r="C182">
            <v>9252014</v>
          </cell>
          <cell r="D182" t="str">
            <v>Beacon Primary Academy</v>
          </cell>
          <cell r="E182">
            <v>209</v>
          </cell>
          <cell r="F182">
            <v>209</v>
          </cell>
          <cell r="G182">
            <v>0</v>
          </cell>
          <cell r="H182">
            <v>672353</v>
          </cell>
          <cell r="I182">
            <v>0</v>
          </cell>
          <cell r="J182">
            <v>0</v>
          </cell>
          <cell r="K182">
            <v>33369.999999999993</v>
          </cell>
          <cell r="L182">
            <v>0</v>
          </cell>
          <cell r="M182">
            <v>44840.000000000044</v>
          </cell>
          <cell r="N182">
            <v>0</v>
          </cell>
          <cell r="O182">
            <v>18260.000000000011</v>
          </cell>
          <cell r="P182">
            <v>9450.0000000000073</v>
          </cell>
          <cell r="Q182">
            <v>1679.9999999999964</v>
          </cell>
          <cell r="R182">
            <v>10120.000000000015</v>
          </cell>
          <cell r="S182">
            <v>24990.000000000015</v>
          </cell>
          <cell r="T182">
            <v>5760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1979.078212290497</v>
          </cell>
          <cell r="AB182">
            <v>0</v>
          </cell>
          <cell r="AC182">
            <v>0</v>
          </cell>
          <cell r="AD182">
            <v>68993.483146067418</v>
          </cell>
          <cell r="AE182">
            <v>0</v>
          </cell>
          <cell r="AF182">
            <v>0</v>
          </cell>
          <cell r="AG182">
            <v>0</v>
          </cell>
          <cell r="AH182">
            <v>121300</v>
          </cell>
          <cell r="AI182">
            <v>0</v>
          </cell>
          <cell r="AJ182">
            <v>0</v>
          </cell>
          <cell r="AK182">
            <v>0</v>
          </cell>
          <cell r="AL182">
            <v>5356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672353</v>
          </cell>
          <cell r="AV182">
            <v>219442.56135835801</v>
          </cell>
          <cell r="AW182">
            <v>126656</v>
          </cell>
          <cell r="AX182">
            <v>147889.74853303377</v>
          </cell>
          <cell r="AY182">
            <v>1018451.561358358</v>
          </cell>
          <cell r="AZ182">
            <v>1013095.561358358</v>
          </cell>
          <cell r="BA182">
            <v>4265</v>
          </cell>
          <cell r="BB182">
            <v>891385</v>
          </cell>
          <cell r="BC182">
            <v>0</v>
          </cell>
          <cell r="BD182">
            <v>0</v>
          </cell>
          <cell r="BE182">
            <v>1018451.561358358</v>
          </cell>
          <cell r="BF182">
            <v>1018451.561358358</v>
          </cell>
          <cell r="BG182">
            <v>0</v>
          </cell>
          <cell r="BH182">
            <v>896741</v>
          </cell>
          <cell r="BI182">
            <v>770085</v>
          </cell>
          <cell r="BJ182">
            <v>891795.56135835801</v>
          </cell>
          <cell r="BK182">
            <v>4266.964408413196</v>
          </cell>
          <cell r="BL182">
            <v>4067.5297641148322</v>
          </cell>
          <cell r="BM182">
            <v>4.9030899800130742E-2</v>
          </cell>
          <cell r="BN182">
            <v>0</v>
          </cell>
          <cell r="BO182">
            <v>0</v>
          </cell>
          <cell r="BP182">
            <v>1018451.561358358</v>
          </cell>
          <cell r="BQ182">
            <v>4847.3471835328137</v>
          </cell>
          <cell r="BR182" t="str">
            <v>Y</v>
          </cell>
          <cell r="BS182">
            <v>4872.9739777911864</v>
          </cell>
          <cell r="BT182">
            <v>4.2673149847936243E-2</v>
          </cell>
          <cell r="BU182">
            <v>0</v>
          </cell>
          <cell r="BV182">
            <v>1018451.561358358</v>
          </cell>
          <cell r="BW182">
            <v>0</v>
          </cell>
          <cell r="BX182">
            <v>1018451.561358358</v>
          </cell>
          <cell r="BY182">
            <v>5356</v>
          </cell>
          <cell r="BZ182">
            <v>1013095.561358358</v>
          </cell>
        </row>
        <row r="183">
          <cell r="C183">
            <v>9252015</v>
          </cell>
          <cell r="D183" t="str">
            <v>The Wainfleet Magdalen Church of England/Methodist School</v>
          </cell>
          <cell r="E183">
            <v>181</v>
          </cell>
          <cell r="F183">
            <v>181</v>
          </cell>
          <cell r="G183">
            <v>0</v>
          </cell>
          <cell r="H183">
            <v>582277</v>
          </cell>
          <cell r="I183">
            <v>0</v>
          </cell>
          <cell r="J183">
            <v>0</v>
          </cell>
          <cell r="K183">
            <v>49350</v>
          </cell>
          <cell r="L183">
            <v>0</v>
          </cell>
          <cell r="M183">
            <v>63129.999999999985</v>
          </cell>
          <cell r="N183">
            <v>0</v>
          </cell>
          <cell r="O183">
            <v>8627.6666666666788</v>
          </cell>
          <cell r="P183">
            <v>1628.9999999999982</v>
          </cell>
          <cell r="Q183">
            <v>422.33333333333371</v>
          </cell>
          <cell r="R183">
            <v>14801.777777777797</v>
          </cell>
          <cell r="S183">
            <v>0</v>
          </cell>
          <cell r="T183">
            <v>64355.555555555613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677.25165562913901</v>
          </cell>
          <cell r="AB183">
            <v>0</v>
          </cell>
          <cell r="AC183">
            <v>0</v>
          </cell>
          <cell r="AD183">
            <v>68176.666666666657</v>
          </cell>
          <cell r="AE183">
            <v>0</v>
          </cell>
          <cell r="AF183">
            <v>5679.5000000000073</v>
          </cell>
          <cell r="AG183">
            <v>0</v>
          </cell>
          <cell r="AH183">
            <v>121300</v>
          </cell>
          <cell r="AI183">
            <v>0</v>
          </cell>
          <cell r="AJ183">
            <v>0</v>
          </cell>
          <cell r="AK183">
            <v>0</v>
          </cell>
          <cell r="AL183">
            <v>3900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582277</v>
          </cell>
          <cell r="AV183">
            <v>276849.7516556292</v>
          </cell>
          <cell r="AW183">
            <v>125200</v>
          </cell>
          <cell r="AX183">
            <v>159870.42184000008</v>
          </cell>
          <cell r="AY183">
            <v>984326.75165562914</v>
          </cell>
          <cell r="AZ183">
            <v>980426.75165562914</v>
          </cell>
          <cell r="BA183">
            <v>4265</v>
          </cell>
          <cell r="BB183">
            <v>771965</v>
          </cell>
          <cell r="BC183">
            <v>0</v>
          </cell>
          <cell r="BD183">
            <v>0</v>
          </cell>
          <cell r="BE183">
            <v>984326.75165562914</v>
          </cell>
          <cell r="BF183">
            <v>984326.75165562914</v>
          </cell>
          <cell r="BG183">
            <v>0</v>
          </cell>
          <cell r="BH183">
            <v>775865</v>
          </cell>
          <cell r="BI183">
            <v>650665</v>
          </cell>
          <cell r="BJ183">
            <v>859126.75165562914</v>
          </cell>
          <cell r="BK183">
            <v>4746.5566389813766</v>
          </cell>
          <cell r="BL183">
            <v>4565.5726160621762</v>
          </cell>
          <cell r="BM183">
            <v>3.964103479210454E-2</v>
          </cell>
          <cell r="BN183">
            <v>0</v>
          </cell>
          <cell r="BO183">
            <v>0</v>
          </cell>
          <cell r="BP183">
            <v>984326.75165562914</v>
          </cell>
          <cell r="BQ183">
            <v>5416.7223848377298</v>
          </cell>
          <cell r="BR183" t="str">
            <v>Y</v>
          </cell>
          <cell r="BS183">
            <v>5438.2693461636973</v>
          </cell>
          <cell r="BT183">
            <v>4.2957452182183831E-2</v>
          </cell>
          <cell r="BU183">
            <v>0</v>
          </cell>
          <cell r="BV183">
            <v>984326.75165562914</v>
          </cell>
          <cell r="BW183">
            <v>0</v>
          </cell>
          <cell r="BX183">
            <v>984326.75165562914</v>
          </cell>
          <cell r="BY183">
            <v>3900</v>
          </cell>
          <cell r="BZ183">
            <v>980426.75165562914</v>
          </cell>
        </row>
        <row r="184">
          <cell r="C184">
            <v>9252016</v>
          </cell>
          <cell r="D184" t="str">
            <v>Bourne Elsea Park Church of England Primary Academy</v>
          </cell>
          <cell r="E184">
            <v>300</v>
          </cell>
          <cell r="F184">
            <v>300</v>
          </cell>
          <cell r="G184">
            <v>0</v>
          </cell>
          <cell r="H184">
            <v>965100</v>
          </cell>
          <cell r="I184">
            <v>0</v>
          </cell>
          <cell r="J184">
            <v>0</v>
          </cell>
          <cell r="K184">
            <v>18330</v>
          </cell>
          <cell r="L184">
            <v>0</v>
          </cell>
          <cell r="M184">
            <v>24190.000000000058</v>
          </cell>
          <cell r="N184">
            <v>0</v>
          </cell>
          <cell r="O184">
            <v>1539.999999999998</v>
          </cell>
          <cell r="P184">
            <v>540.00000000000023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14124.999999999995</v>
          </cell>
          <cell r="AB184">
            <v>0</v>
          </cell>
          <cell r="AC184">
            <v>0</v>
          </cell>
          <cell r="AD184">
            <v>73117.647058823524</v>
          </cell>
          <cell r="AE184">
            <v>0</v>
          </cell>
          <cell r="AF184">
            <v>9249.9999999999909</v>
          </cell>
          <cell r="AG184">
            <v>0</v>
          </cell>
          <cell r="AH184">
            <v>121300</v>
          </cell>
          <cell r="AI184">
            <v>0</v>
          </cell>
          <cell r="AJ184">
            <v>0</v>
          </cell>
          <cell r="AK184">
            <v>0</v>
          </cell>
          <cell r="AL184">
            <v>1869.04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965100</v>
          </cell>
          <cell r="AV184">
            <v>141092.64705882358</v>
          </cell>
          <cell r="AW184">
            <v>123169.04</v>
          </cell>
          <cell r="AX184">
            <v>118509.73788235294</v>
          </cell>
          <cell r="AY184">
            <v>1229361.6870588236</v>
          </cell>
          <cell r="AZ184">
            <v>1227492.6470588236</v>
          </cell>
          <cell r="BA184">
            <v>4265</v>
          </cell>
          <cell r="BB184">
            <v>1279500</v>
          </cell>
          <cell r="BC184">
            <v>52007.352941176388</v>
          </cell>
          <cell r="BD184">
            <v>0</v>
          </cell>
          <cell r="BE184">
            <v>1281369.04</v>
          </cell>
          <cell r="BF184">
            <v>1281369.04</v>
          </cell>
          <cell r="BG184">
            <v>0</v>
          </cell>
          <cell r="BH184">
            <v>1281369.04</v>
          </cell>
          <cell r="BI184">
            <v>1158200</v>
          </cell>
          <cell r="BJ184">
            <v>1158200</v>
          </cell>
          <cell r="BK184">
            <v>3860.6666666666665</v>
          </cell>
          <cell r="BL184">
            <v>3713.4615384615386</v>
          </cell>
          <cell r="BM184">
            <v>3.9640945969273193E-2</v>
          </cell>
          <cell r="BN184">
            <v>0</v>
          </cell>
          <cell r="BO184">
            <v>0</v>
          </cell>
          <cell r="BP184">
            <v>1281369.04</v>
          </cell>
          <cell r="BQ184">
            <v>4265</v>
          </cell>
          <cell r="BR184" t="str">
            <v>Y</v>
          </cell>
          <cell r="BS184">
            <v>4271.2301333333335</v>
          </cell>
          <cell r="BT184">
            <v>2.0071108724343478E-2</v>
          </cell>
          <cell r="BU184">
            <v>0</v>
          </cell>
          <cell r="BV184">
            <v>1281369.04</v>
          </cell>
          <cell r="BW184">
            <v>0</v>
          </cell>
          <cell r="BX184">
            <v>1281369.04</v>
          </cell>
          <cell r="BY184">
            <v>1869.04</v>
          </cell>
          <cell r="BZ184">
            <v>1279500</v>
          </cell>
        </row>
        <row r="185">
          <cell r="C185">
            <v>9252018</v>
          </cell>
          <cell r="D185" t="str">
            <v>Castle Wood Academy</v>
          </cell>
          <cell r="E185">
            <v>296</v>
          </cell>
          <cell r="F185">
            <v>296</v>
          </cell>
          <cell r="G185">
            <v>0</v>
          </cell>
          <cell r="H185">
            <v>952232</v>
          </cell>
          <cell r="I185">
            <v>0</v>
          </cell>
          <cell r="J185">
            <v>0</v>
          </cell>
          <cell r="K185">
            <v>42769.999999999942</v>
          </cell>
          <cell r="L185">
            <v>0</v>
          </cell>
          <cell r="M185">
            <v>56639.999999999942</v>
          </cell>
          <cell r="N185">
            <v>0</v>
          </cell>
          <cell r="O185">
            <v>220.00000000000009</v>
          </cell>
          <cell r="P185">
            <v>10799.999999999991</v>
          </cell>
          <cell r="Q185">
            <v>0</v>
          </cell>
          <cell r="R185">
            <v>15640.000000000016</v>
          </cell>
          <cell r="S185">
            <v>38710.000000000015</v>
          </cell>
          <cell r="T185">
            <v>19199.999999999931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8736.417910447768</v>
          </cell>
          <cell r="AB185">
            <v>0</v>
          </cell>
          <cell r="AC185">
            <v>0</v>
          </cell>
          <cell r="AD185">
            <v>79984.34782608696</v>
          </cell>
          <cell r="AE185">
            <v>0</v>
          </cell>
          <cell r="AF185">
            <v>0</v>
          </cell>
          <cell r="AG185">
            <v>0</v>
          </cell>
          <cell r="AH185">
            <v>121300</v>
          </cell>
          <cell r="AI185">
            <v>0</v>
          </cell>
          <cell r="AJ185">
            <v>0</v>
          </cell>
          <cell r="AK185">
            <v>0</v>
          </cell>
          <cell r="AL185">
            <v>9740.4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952232</v>
          </cell>
          <cell r="AV185">
            <v>272700.76573653455</v>
          </cell>
          <cell r="AW185">
            <v>131040.4</v>
          </cell>
          <cell r="AX185">
            <v>181634.93615304347</v>
          </cell>
          <cell r="AY185">
            <v>1297191.1757365344</v>
          </cell>
          <cell r="AZ185">
            <v>1346232.7657365345</v>
          </cell>
          <cell r="BA185">
            <v>4265</v>
          </cell>
          <cell r="BB185">
            <v>1262440</v>
          </cell>
          <cell r="BC185">
            <v>0</v>
          </cell>
          <cell r="BD185">
            <v>0</v>
          </cell>
          <cell r="BE185">
            <v>1297191.1757365344</v>
          </cell>
          <cell r="BF185">
            <v>1297191.1757365346</v>
          </cell>
          <cell r="BG185">
            <v>0</v>
          </cell>
          <cell r="BH185">
            <v>1213398.4099999999</v>
          </cell>
          <cell r="BI185">
            <v>1141140</v>
          </cell>
          <cell r="BJ185">
            <v>1224932.7657365345</v>
          </cell>
          <cell r="BK185">
            <v>4138.2863707315355</v>
          </cell>
          <cell r="BL185">
            <v>4018.3259751258515</v>
          </cell>
          <cell r="BM185">
            <v>2.9853326073658544E-2</v>
          </cell>
          <cell r="BN185">
            <v>0</v>
          </cell>
          <cell r="BO185">
            <v>0</v>
          </cell>
          <cell r="BP185">
            <v>1297191.1757365344</v>
          </cell>
          <cell r="BQ185">
            <v>4548.083668028833</v>
          </cell>
          <cell r="BR185" t="str">
            <v>Y</v>
          </cell>
          <cell r="BS185">
            <v>4382.4026207315355</v>
          </cell>
          <cell r="BT185">
            <v>-3.3129121769801539E-2</v>
          </cell>
          <cell r="BU185">
            <v>0</v>
          </cell>
          <cell r="BV185">
            <v>1297191.1757365344</v>
          </cell>
          <cell r="BW185">
            <v>0</v>
          </cell>
          <cell r="BX185">
            <v>1297191.1757365344</v>
          </cell>
          <cell r="BY185">
            <v>4134</v>
          </cell>
          <cell r="BZ185">
            <v>1293057.1757365344</v>
          </cell>
        </row>
        <row r="186">
          <cell r="C186">
            <v>9252020</v>
          </cell>
          <cell r="D186" t="str">
            <v>Huntingtower Community Primary Academy</v>
          </cell>
          <cell r="E186">
            <v>415</v>
          </cell>
          <cell r="F186">
            <v>415</v>
          </cell>
          <cell r="G186">
            <v>0</v>
          </cell>
          <cell r="H186">
            <v>1335055</v>
          </cell>
          <cell r="I186">
            <v>0</v>
          </cell>
          <cell r="J186">
            <v>0</v>
          </cell>
          <cell r="K186">
            <v>60630.000000000015</v>
          </cell>
          <cell r="L186">
            <v>0</v>
          </cell>
          <cell r="M186">
            <v>82010.000000000102</v>
          </cell>
          <cell r="N186">
            <v>0</v>
          </cell>
          <cell r="O186">
            <v>30212.801932367125</v>
          </cell>
          <cell r="P186">
            <v>23817.391304347831</v>
          </cell>
          <cell r="Q186">
            <v>6315.2173913043453</v>
          </cell>
          <cell r="R186">
            <v>2766.6666666666661</v>
          </cell>
          <cell r="S186">
            <v>22594.444444444423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30955.969101123508</v>
          </cell>
          <cell r="AB186">
            <v>0</v>
          </cell>
          <cell r="AC186">
            <v>0</v>
          </cell>
          <cell r="AD186">
            <v>178390.20172910663</v>
          </cell>
          <cell r="AE186">
            <v>0</v>
          </cell>
          <cell r="AF186">
            <v>0</v>
          </cell>
          <cell r="AG186">
            <v>0</v>
          </cell>
          <cell r="AH186">
            <v>121300</v>
          </cell>
          <cell r="AI186">
            <v>0</v>
          </cell>
          <cell r="AJ186">
            <v>0</v>
          </cell>
          <cell r="AK186">
            <v>0</v>
          </cell>
          <cell r="AL186">
            <v>7595.12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1335055</v>
          </cell>
          <cell r="AV186">
            <v>437692.6925693606</v>
          </cell>
          <cell r="AW186">
            <v>128895.12</v>
          </cell>
          <cell r="AX186">
            <v>277398.62614980579</v>
          </cell>
          <cell r="AY186">
            <v>1901642.8125693607</v>
          </cell>
          <cell r="AZ186">
            <v>1894047.6925693606</v>
          </cell>
          <cell r="BA186">
            <v>4265</v>
          </cell>
          <cell r="BB186">
            <v>1769975</v>
          </cell>
          <cell r="BC186">
            <v>0</v>
          </cell>
          <cell r="BD186">
            <v>0</v>
          </cell>
          <cell r="BE186">
            <v>1901642.8125693607</v>
          </cell>
          <cell r="BF186">
            <v>1901642.8125693607</v>
          </cell>
          <cell r="BG186">
            <v>0</v>
          </cell>
          <cell r="BH186">
            <v>1777570.12</v>
          </cell>
          <cell r="BI186">
            <v>1648675</v>
          </cell>
          <cell r="BJ186">
            <v>1772747.6925693606</v>
          </cell>
          <cell r="BK186">
            <v>4271.681186914122</v>
          </cell>
          <cell r="BL186">
            <v>4106.1781943396218</v>
          </cell>
          <cell r="BM186">
            <v>4.0305847613395486E-2</v>
          </cell>
          <cell r="BN186">
            <v>0</v>
          </cell>
          <cell r="BO186">
            <v>0</v>
          </cell>
          <cell r="BP186">
            <v>1901642.8125693607</v>
          </cell>
          <cell r="BQ186">
            <v>4563.9703435406282</v>
          </cell>
          <cell r="BR186" t="str">
            <v>Y</v>
          </cell>
          <cell r="BS186">
            <v>4582.2718375165323</v>
          </cell>
          <cell r="BT186">
            <v>3.9022414073745404E-2</v>
          </cell>
          <cell r="BU186">
            <v>0</v>
          </cell>
          <cell r="BV186">
            <v>1901642.8125693607</v>
          </cell>
          <cell r="BW186">
            <v>0</v>
          </cell>
          <cell r="BX186">
            <v>1901642.8125693607</v>
          </cell>
          <cell r="BY186">
            <v>7595.12</v>
          </cell>
          <cell r="BZ186">
            <v>1894047.6925693606</v>
          </cell>
        </row>
        <row r="187">
          <cell r="C187">
            <v>9252021</v>
          </cell>
          <cell r="D187" t="str">
            <v>Wygate Park Academy</v>
          </cell>
          <cell r="E187">
            <v>235</v>
          </cell>
          <cell r="F187">
            <v>235</v>
          </cell>
          <cell r="G187">
            <v>0</v>
          </cell>
          <cell r="H187">
            <v>755995</v>
          </cell>
          <cell r="I187">
            <v>0</v>
          </cell>
          <cell r="J187">
            <v>0</v>
          </cell>
          <cell r="K187">
            <v>14099.999999999989</v>
          </cell>
          <cell r="L187">
            <v>0</v>
          </cell>
          <cell r="M187">
            <v>20060.000000000029</v>
          </cell>
          <cell r="N187">
            <v>0</v>
          </cell>
          <cell r="O187">
            <v>880.00000000000102</v>
          </cell>
          <cell r="P187">
            <v>270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33679.512195121977</v>
          </cell>
          <cell r="AB187">
            <v>0</v>
          </cell>
          <cell r="AC187">
            <v>0</v>
          </cell>
          <cell r="AD187">
            <v>113023.34710743805</v>
          </cell>
          <cell r="AE187">
            <v>0</v>
          </cell>
          <cell r="AF187">
            <v>0</v>
          </cell>
          <cell r="AG187">
            <v>0</v>
          </cell>
          <cell r="AH187">
            <v>121300</v>
          </cell>
          <cell r="AI187">
            <v>0</v>
          </cell>
          <cell r="AJ187">
            <v>0</v>
          </cell>
          <cell r="AK187">
            <v>0</v>
          </cell>
          <cell r="AL187">
            <v>3718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755995</v>
          </cell>
          <cell r="AV187">
            <v>182012.85930256004</v>
          </cell>
          <cell r="AW187">
            <v>125018</v>
          </cell>
          <cell r="AX187">
            <v>134291.53510661161</v>
          </cell>
          <cell r="AY187">
            <v>1063025.8593025601</v>
          </cell>
          <cell r="AZ187">
            <v>1059307.8593025601</v>
          </cell>
          <cell r="BA187">
            <v>4265</v>
          </cell>
          <cell r="BB187">
            <v>1002275</v>
          </cell>
          <cell r="BC187">
            <v>0</v>
          </cell>
          <cell r="BD187">
            <v>0</v>
          </cell>
          <cell r="BE187">
            <v>1063025.8593025601</v>
          </cell>
          <cell r="BF187">
            <v>1063025.8593025599</v>
          </cell>
          <cell r="BG187">
            <v>0</v>
          </cell>
          <cell r="BH187">
            <v>1005993</v>
          </cell>
          <cell r="BI187">
            <v>880975</v>
          </cell>
          <cell r="BJ187">
            <v>938007.8593025601</v>
          </cell>
          <cell r="BK187">
            <v>3991.5228055428088</v>
          </cell>
          <cell r="BL187">
            <v>3817.8772729166667</v>
          </cell>
          <cell r="BM187">
            <v>4.5482219624489291E-2</v>
          </cell>
          <cell r="BN187">
            <v>0</v>
          </cell>
          <cell r="BO187">
            <v>0</v>
          </cell>
          <cell r="BP187">
            <v>1063025.8593025601</v>
          </cell>
          <cell r="BQ187">
            <v>4507.6930183087661</v>
          </cell>
          <cell r="BR187" t="str">
            <v>Y</v>
          </cell>
          <cell r="BS187">
            <v>4523.5142949045112</v>
          </cell>
          <cell r="BT187">
            <v>4.2576127381912965E-2</v>
          </cell>
          <cell r="BU187">
            <v>0</v>
          </cell>
          <cell r="BV187">
            <v>1063025.8593025601</v>
          </cell>
          <cell r="BW187">
            <v>0</v>
          </cell>
          <cell r="BX187">
            <v>1063025.8593025601</v>
          </cell>
          <cell r="BY187">
            <v>3718</v>
          </cell>
          <cell r="BZ187">
            <v>1059307.8593025601</v>
          </cell>
        </row>
        <row r="188">
          <cell r="C188">
            <v>9252023</v>
          </cell>
          <cell r="D188" t="str">
            <v>Weston St Mary Church of England Primary School</v>
          </cell>
          <cell r="E188">
            <v>44</v>
          </cell>
          <cell r="F188">
            <v>44</v>
          </cell>
          <cell r="G188">
            <v>0</v>
          </cell>
          <cell r="H188">
            <v>141548</v>
          </cell>
          <cell r="I188">
            <v>0</v>
          </cell>
          <cell r="J188">
            <v>0</v>
          </cell>
          <cell r="K188">
            <v>14570.000000000011</v>
          </cell>
          <cell r="L188">
            <v>0</v>
          </cell>
          <cell r="M188">
            <v>18290.000000000011</v>
          </cell>
          <cell r="N188">
            <v>0</v>
          </cell>
          <cell r="O188">
            <v>5060.0000000000027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606.34146341463361</v>
          </cell>
          <cell r="AB188">
            <v>0</v>
          </cell>
          <cell r="AC188">
            <v>0</v>
          </cell>
          <cell r="AD188">
            <v>26517.333333333332</v>
          </cell>
          <cell r="AE188">
            <v>0</v>
          </cell>
          <cell r="AF188">
            <v>4032.9999999999964</v>
          </cell>
          <cell r="AG188">
            <v>0</v>
          </cell>
          <cell r="AH188">
            <v>121300</v>
          </cell>
          <cell r="AI188">
            <v>19799.999999999993</v>
          </cell>
          <cell r="AJ188">
            <v>0</v>
          </cell>
          <cell r="AK188">
            <v>0</v>
          </cell>
          <cell r="AL188">
            <v>1098.96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141548</v>
          </cell>
          <cell r="AV188">
            <v>69076.67479674799</v>
          </cell>
          <cell r="AW188">
            <v>142198.96</v>
          </cell>
          <cell r="AX188">
            <v>44608.12816</v>
          </cell>
          <cell r="AY188">
            <v>352823.63479674794</v>
          </cell>
          <cell r="AZ188">
            <v>351724.67479674792</v>
          </cell>
          <cell r="BA188">
            <v>4265</v>
          </cell>
          <cell r="BB188">
            <v>187660</v>
          </cell>
          <cell r="BC188">
            <v>0</v>
          </cell>
          <cell r="BD188">
            <v>0</v>
          </cell>
          <cell r="BE188">
            <v>352823.63479674794</v>
          </cell>
          <cell r="BF188">
            <v>352823.63479674794</v>
          </cell>
          <cell r="BG188">
            <v>0</v>
          </cell>
          <cell r="BH188">
            <v>188758.96</v>
          </cell>
          <cell r="BI188">
            <v>46559.999999999993</v>
          </cell>
          <cell r="BJ188">
            <v>210624.67479674795</v>
          </cell>
          <cell r="BK188">
            <v>4786.9244271988173</v>
          </cell>
          <cell r="BL188">
            <v>4148.9280589743594</v>
          </cell>
          <cell r="BM188">
            <v>0.1537737842536066</v>
          </cell>
          <cell r="BN188">
            <v>0</v>
          </cell>
          <cell r="BO188">
            <v>0</v>
          </cell>
          <cell r="BP188">
            <v>352823.63479674794</v>
          </cell>
          <cell r="BQ188">
            <v>7993.7426090169984</v>
          </cell>
          <cell r="BR188" t="str">
            <v>Y</v>
          </cell>
          <cell r="BS188">
            <v>8018.7189726533625</v>
          </cell>
          <cell r="BT188">
            <v>2.8939154767831932E-2</v>
          </cell>
          <cell r="BU188">
            <v>0</v>
          </cell>
          <cell r="BV188">
            <v>352823.63479674794</v>
          </cell>
          <cell r="BW188">
            <v>0</v>
          </cell>
          <cell r="BX188">
            <v>352823.63479674794</v>
          </cell>
          <cell r="BY188">
            <v>1026.24</v>
          </cell>
          <cell r="BZ188">
            <v>351797.39479674795</v>
          </cell>
        </row>
        <row r="189">
          <cell r="C189">
            <v>9252024</v>
          </cell>
          <cell r="D189" t="str">
            <v>The Isaac Newton Primary School</v>
          </cell>
          <cell r="E189">
            <v>395</v>
          </cell>
          <cell r="F189">
            <v>395</v>
          </cell>
          <cell r="G189">
            <v>0</v>
          </cell>
          <cell r="H189">
            <v>1270715</v>
          </cell>
          <cell r="I189">
            <v>0</v>
          </cell>
          <cell r="J189">
            <v>0</v>
          </cell>
          <cell r="K189">
            <v>82249.999999999942</v>
          </cell>
          <cell r="L189">
            <v>0</v>
          </cell>
          <cell r="M189">
            <v>109150.00000000003</v>
          </cell>
          <cell r="N189">
            <v>0</v>
          </cell>
          <cell r="O189">
            <v>15739.540816326547</v>
          </cell>
          <cell r="P189">
            <v>6529.5918367346967</v>
          </cell>
          <cell r="Q189">
            <v>36819.642857142841</v>
          </cell>
          <cell r="R189">
            <v>10660.969387755102</v>
          </cell>
          <cell r="S189">
            <v>62212.49999999992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33507.861189801675</v>
          </cell>
          <cell r="AB189">
            <v>0</v>
          </cell>
          <cell r="AC189">
            <v>0</v>
          </cell>
          <cell r="AD189">
            <v>131358.25825825823</v>
          </cell>
          <cell r="AE189">
            <v>0</v>
          </cell>
          <cell r="AF189">
            <v>2127.5000000000073</v>
          </cell>
          <cell r="AG189">
            <v>0</v>
          </cell>
          <cell r="AH189">
            <v>121300</v>
          </cell>
          <cell r="AI189">
            <v>0</v>
          </cell>
          <cell r="AJ189">
            <v>0</v>
          </cell>
          <cell r="AK189">
            <v>0</v>
          </cell>
          <cell r="AL189">
            <v>7904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1270715</v>
          </cell>
          <cell r="AV189">
            <v>490355.86434601893</v>
          </cell>
          <cell r="AW189">
            <v>129204</v>
          </cell>
          <cell r="AX189">
            <v>276583.11992520676</v>
          </cell>
          <cell r="AY189">
            <v>1890274.864346019</v>
          </cell>
          <cell r="AZ189">
            <v>1882370.864346019</v>
          </cell>
          <cell r="BA189">
            <v>4265</v>
          </cell>
          <cell r="BB189">
            <v>1684675</v>
          </cell>
          <cell r="BC189">
            <v>0</v>
          </cell>
          <cell r="BD189">
            <v>0</v>
          </cell>
          <cell r="BE189">
            <v>1890274.864346019</v>
          </cell>
          <cell r="BF189">
            <v>1890274.864346019</v>
          </cell>
          <cell r="BG189">
            <v>0</v>
          </cell>
          <cell r="BH189">
            <v>1692579</v>
          </cell>
          <cell r="BI189">
            <v>1563375</v>
          </cell>
          <cell r="BJ189">
            <v>1761070.864346019</v>
          </cell>
          <cell r="BK189">
            <v>4458.4072515089092</v>
          </cell>
          <cell r="BL189">
            <v>4249.0847718750001</v>
          </cell>
          <cell r="BM189">
            <v>4.9262956818237599E-2</v>
          </cell>
          <cell r="BN189">
            <v>0</v>
          </cell>
          <cell r="BO189">
            <v>0</v>
          </cell>
          <cell r="BP189">
            <v>1890274.864346019</v>
          </cell>
          <cell r="BQ189">
            <v>4765.4958591038458</v>
          </cell>
          <cell r="BR189" t="str">
            <v>Y</v>
          </cell>
          <cell r="BS189">
            <v>4785.5059856861244</v>
          </cell>
          <cell r="BT189">
            <v>4.952871818581106E-2</v>
          </cell>
          <cell r="BU189">
            <v>0</v>
          </cell>
          <cell r="BV189">
            <v>1890274.864346019</v>
          </cell>
          <cell r="BW189">
            <v>0</v>
          </cell>
          <cell r="BX189">
            <v>1890274.864346019</v>
          </cell>
          <cell r="BY189">
            <v>7904</v>
          </cell>
          <cell r="BZ189">
            <v>1882370.864346019</v>
          </cell>
        </row>
        <row r="190">
          <cell r="C190">
            <v>9252035</v>
          </cell>
          <cell r="D190" t="str">
            <v>Ingoldsby Academy</v>
          </cell>
          <cell r="E190">
            <v>48</v>
          </cell>
          <cell r="F190">
            <v>48</v>
          </cell>
          <cell r="G190">
            <v>0</v>
          </cell>
          <cell r="H190">
            <v>154416</v>
          </cell>
          <cell r="I190">
            <v>0</v>
          </cell>
          <cell r="J190">
            <v>0</v>
          </cell>
          <cell r="K190">
            <v>6109.9999999999918</v>
          </cell>
          <cell r="L190">
            <v>0</v>
          </cell>
          <cell r="M190">
            <v>8850</v>
          </cell>
          <cell r="N190">
            <v>0</v>
          </cell>
          <cell r="O190">
            <v>0</v>
          </cell>
          <cell r="P190">
            <v>1350.0000000000043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27722.666666666664</v>
          </cell>
          <cell r="AE190">
            <v>0</v>
          </cell>
          <cell r="AF190">
            <v>6585.9999999999864</v>
          </cell>
          <cell r="AG190">
            <v>0</v>
          </cell>
          <cell r="AH190">
            <v>121300</v>
          </cell>
          <cell r="AI190">
            <v>55000</v>
          </cell>
          <cell r="AJ190">
            <v>0</v>
          </cell>
          <cell r="AK190">
            <v>0</v>
          </cell>
          <cell r="AL190">
            <v>915.2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154416</v>
          </cell>
          <cell r="AV190">
            <v>50618.666666666642</v>
          </cell>
          <cell r="AW190">
            <v>177215.2</v>
          </cell>
          <cell r="AX190">
            <v>41162.490319999997</v>
          </cell>
          <cell r="AY190">
            <v>382249.86666666664</v>
          </cell>
          <cell r="AZ190">
            <v>381334.66666666663</v>
          </cell>
          <cell r="BA190">
            <v>4265</v>
          </cell>
          <cell r="BB190">
            <v>204720</v>
          </cell>
          <cell r="BC190">
            <v>0</v>
          </cell>
          <cell r="BD190">
            <v>0</v>
          </cell>
          <cell r="BE190">
            <v>382249.86666666664</v>
          </cell>
          <cell r="BF190">
            <v>382249.8666666667</v>
          </cell>
          <cell r="BG190">
            <v>0</v>
          </cell>
          <cell r="BH190">
            <v>205635.20000000001</v>
          </cell>
          <cell r="BI190">
            <v>28420.000000000011</v>
          </cell>
          <cell r="BJ190">
            <v>205034.66666666663</v>
          </cell>
          <cell r="BK190">
            <v>4271.5555555555547</v>
          </cell>
          <cell r="BL190">
            <v>3674.22923488372</v>
          </cell>
          <cell r="BM190">
            <v>0.16257187085681077</v>
          </cell>
          <cell r="BN190">
            <v>0</v>
          </cell>
          <cell r="BO190">
            <v>0</v>
          </cell>
          <cell r="BP190">
            <v>382249.86666666664</v>
          </cell>
          <cell r="BQ190">
            <v>7944.4722222222217</v>
          </cell>
          <cell r="BR190" t="str">
            <v>Y</v>
          </cell>
          <cell r="BS190">
            <v>7963.5388888888883</v>
          </cell>
          <cell r="BT190">
            <v>2.1554185597192799E-2</v>
          </cell>
          <cell r="BU190">
            <v>0</v>
          </cell>
          <cell r="BV190">
            <v>382249.86666666664</v>
          </cell>
          <cell r="BW190">
            <v>0</v>
          </cell>
          <cell r="BX190">
            <v>382249.86666666664</v>
          </cell>
          <cell r="BY190">
            <v>915.2</v>
          </cell>
          <cell r="BZ190">
            <v>381334.66666666663</v>
          </cell>
        </row>
        <row r="191">
          <cell r="C191">
            <v>9252036</v>
          </cell>
          <cell r="D191" t="str">
            <v>Manor Farm Academy</v>
          </cell>
          <cell r="E191">
            <v>199.5</v>
          </cell>
          <cell r="F191">
            <v>199.5</v>
          </cell>
          <cell r="G191">
            <v>0</v>
          </cell>
          <cell r="H191">
            <v>641791.5</v>
          </cell>
          <cell r="I191">
            <v>0</v>
          </cell>
          <cell r="J191">
            <v>0</v>
          </cell>
          <cell r="K191">
            <v>7727.8846153846143</v>
          </cell>
          <cell r="L191">
            <v>0</v>
          </cell>
          <cell r="M191">
            <v>10347.692307692307</v>
          </cell>
          <cell r="N191">
            <v>0</v>
          </cell>
          <cell r="O191">
            <v>0</v>
          </cell>
          <cell r="P191">
            <v>591.92307692307759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5932.4999999999973</v>
          </cell>
          <cell r="AB191">
            <v>0</v>
          </cell>
          <cell r="AC191">
            <v>0</v>
          </cell>
          <cell r="AD191">
            <v>51235.227272727265</v>
          </cell>
          <cell r="AE191">
            <v>0</v>
          </cell>
          <cell r="AF191">
            <v>0</v>
          </cell>
          <cell r="AG191">
            <v>0</v>
          </cell>
          <cell r="AH191">
            <v>121300</v>
          </cell>
          <cell r="AI191">
            <v>0</v>
          </cell>
          <cell r="AJ191">
            <v>0</v>
          </cell>
          <cell r="AK191">
            <v>0</v>
          </cell>
          <cell r="AL191">
            <v>4628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641791.5</v>
          </cell>
          <cell r="AV191">
            <v>75835.227272727265</v>
          </cell>
          <cell r="AW191">
            <v>125928</v>
          </cell>
          <cell r="AX191">
            <v>82258.50590062936</v>
          </cell>
          <cell r="AY191">
            <v>847582.19727272727</v>
          </cell>
          <cell r="AZ191">
            <v>838926.72727272729</v>
          </cell>
          <cell r="BA191">
            <v>4265</v>
          </cell>
          <cell r="BB191">
            <v>850867.5</v>
          </cell>
          <cell r="BC191">
            <v>11940.772727272706</v>
          </cell>
          <cell r="BD191">
            <v>0</v>
          </cell>
          <cell r="BE191">
            <v>859522.97</v>
          </cell>
          <cell r="BF191">
            <v>859522.97</v>
          </cell>
          <cell r="BG191">
            <v>0</v>
          </cell>
          <cell r="BH191">
            <v>859522.97</v>
          </cell>
          <cell r="BI191">
            <v>729567.5</v>
          </cell>
          <cell r="BJ191">
            <v>729567.5</v>
          </cell>
          <cell r="BK191">
            <v>3656.9799498746866</v>
          </cell>
          <cell r="BL191">
            <v>3455.7952766798412</v>
          </cell>
          <cell r="BM191">
            <v>5.8216606334427809E-2</v>
          </cell>
          <cell r="BN191">
            <v>0</v>
          </cell>
          <cell r="BO191">
            <v>0</v>
          </cell>
          <cell r="BP191">
            <v>859522.97</v>
          </cell>
          <cell r="BQ191">
            <v>4265</v>
          </cell>
          <cell r="BR191" t="str">
            <v>Y</v>
          </cell>
          <cell r="BS191">
            <v>4308.3858145363411</v>
          </cell>
          <cell r="BT191">
            <v>2.7883009767075695E-2</v>
          </cell>
          <cell r="BU191">
            <v>0</v>
          </cell>
          <cell r="BV191">
            <v>859522.97</v>
          </cell>
          <cell r="BW191">
            <v>0</v>
          </cell>
          <cell r="BX191">
            <v>859522.97</v>
          </cell>
          <cell r="BY191">
            <v>4628</v>
          </cell>
          <cell r="BZ191">
            <v>854894.97</v>
          </cell>
        </row>
        <row r="192">
          <cell r="C192">
            <v>9252040</v>
          </cell>
          <cell r="D192" t="str">
            <v>Theddlethorpe Academy</v>
          </cell>
          <cell r="E192">
            <v>90</v>
          </cell>
          <cell r="F192">
            <v>90</v>
          </cell>
          <cell r="G192">
            <v>0</v>
          </cell>
          <cell r="H192">
            <v>289530</v>
          </cell>
          <cell r="I192">
            <v>0</v>
          </cell>
          <cell r="J192">
            <v>0</v>
          </cell>
          <cell r="K192">
            <v>15980.000000000011</v>
          </cell>
          <cell r="L192">
            <v>0</v>
          </cell>
          <cell r="M192">
            <v>21240</v>
          </cell>
          <cell r="N192">
            <v>0</v>
          </cell>
          <cell r="O192">
            <v>0</v>
          </cell>
          <cell r="P192">
            <v>539.99999999999943</v>
          </cell>
          <cell r="Q192">
            <v>0</v>
          </cell>
          <cell r="R192">
            <v>5059.9999999999909</v>
          </cell>
          <cell r="S192">
            <v>9799.9999999999891</v>
          </cell>
          <cell r="T192">
            <v>22400.000000000004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34358.108108108107</v>
          </cell>
          <cell r="AE192">
            <v>0</v>
          </cell>
          <cell r="AF192">
            <v>0</v>
          </cell>
          <cell r="AG192">
            <v>0</v>
          </cell>
          <cell r="AH192">
            <v>121300</v>
          </cell>
          <cell r="AI192">
            <v>43911.882510013347</v>
          </cell>
          <cell r="AJ192">
            <v>0</v>
          </cell>
          <cell r="AK192">
            <v>0</v>
          </cell>
          <cell r="AL192">
            <v>2652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289530</v>
          </cell>
          <cell r="AV192">
            <v>109378.10810810811</v>
          </cell>
          <cell r="AW192">
            <v>167863.88251001335</v>
          </cell>
          <cell r="AX192">
            <v>78248.596383783777</v>
          </cell>
          <cell r="AY192">
            <v>566771.99061812146</v>
          </cell>
          <cell r="AZ192">
            <v>564119.99061812146</v>
          </cell>
          <cell r="BA192">
            <v>4265</v>
          </cell>
          <cell r="BB192">
            <v>383850</v>
          </cell>
          <cell r="BC192">
            <v>0</v>
          </cell>
          <cell r="BD192">
            <v>0</v>
          </cell>
          <cell r="BE192">
            <v>566771.99061812146</v>
          </cell>
          <cell r="BF192">
            <v>566771.99061812146</v>
          </cell>
          <cell r="BG192">
            <v>0</v>
          </cell>
          <cell r="BH192">
            <v>386502</v>
          </cell>
          <cell r="BI192">
            <v>218638.11748998665</v>
          </cell>
          <cell r="BJ192">
            <v>398908.10810810811</v>
          </cell>
          <cell r="BK192">
            <v>4432.3123123123123</v>
          </cell>
          <cell r="BL192">
            <v>4139.5026869410194</v>
          </cell>
          <cell r="BM192">
            <v>7.0735459671285125E-2</v>
          </cell>
          <cell r="BN192">
            <v>0</v>
          </cell>
          <cell r="BO192">
            <v>0</v>
          </cell>
          <cell r="BP192">
            <v>566771.99061812146</v>
          </cell>
          <cell r="BQ192">
            <v>6267.9998957569051</v>
          </cell>
          <cell r="BR192" t="str">
            <v>Y</v>
          </cell>
          <cell r="BS192">
            <v>6297.4665624235722</v>
          </cell>
          <cell r="BT192">
            <v>2.9944967805077605E-2</v>
          </cell>
          <cell r="BU192">
            <v>0</v>
          </cell>
          <cell r="BV192">
            <v>566771.99061812146</v>
          </cell>
          <cell r="BW192">
            <v>0</v>
          </cell>
          <cell r="BX192">
            <v>566771.99061812146</v>
          </cell>
          <cell r="BY192">
            <v>2652</v>
          </cell>
          <cell r="BZ192">
            <v>564119.99061812146</v>
          </cell>
        </row>
        <row r="193">
          <cell r="C193">
            <v>9252042</v>
          </cell>
          <cell r="D193" t="str">
            <v>South Witham Academy</v>
          </cell>
          <cell r="E193">
            <v>86</v>
          </cell>
          <cell r="F193">
            <v>86</v>
          </cell>
          <cell r="G193">
            <v>0</v>
          </cell>
          <cell r="H193">
            <v>276662</v>
          </cell>
          <cell r="I193">
            <v>0</v>
          </cell>
          <cell r="J193">
            <v>0</v>
          </cell>
          <cell r="K193">
            <v>8459.9999999999873</v>
          </cell>
          <cell r="L193">
            <v>0</v>
          </cell>
          <cell r="M193">
            <v>11210.000000000025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639.34210526315758</v>
          </cell>
          <cell r="AB193">
            <v>0</v>
          </cell>
          <cell r="AC193">
            <v>0</v>
          </cell>
          <cell r="AD193">
            <v>39095.402298850575</v>
          </cell>
          <cell r="AE193">
            <v>0</v>
          </cell>
          <cell r="AF193">
            <v>0</v>
          </cell>
          <cell r="AG193">
            <v>0</v>
          </cell>
          <cell r="AH193">
            <v>121300</v>
          </cell>
          <cell r="AI193">
            <v>46849.132176234976</v>
          </cell>
          <cell r="AJ193">
            <v>0</v>
          </cell>
          <cell r="AK193">
            <v>0</v>
          </cell>
          <cell r="AL193">
            <v>2845.7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276662</v>
          </cell>
          <cell r="AV193">
            <v>59404.74440411375</v>
          </cell>
          <cell r="AW193">
            <v>170994.83217623498</v>
          </cell>
          <cell r="AX193">
            <v>55206.559840000002</v>
          </cell>
          <cell r="AY193">
            <v>507061.57658034872</v>
          </cell>
          <cell r="AZ193">
            <v>504215.8765803487</v>
          </cell>
          <cell r="BA193">
            <v>4265</v>
          </cell>
          <cell r="BB193">
            <v>366790</v>
          </cell>
          <cell r="BC193">
            <v>0</v>
          </cell>
          <cell r="BD193">
            <v>0</v>
          </cell>
          <cell r="BE193">
            <v>507061.57658034872</v>
          </cell>
          <cell r="BF193">
            <v>507061.57658034872</v>
          </cell>
          <cell r="BG193">
            <v>0</v>
          </cell>
          <cell r="BH193">
            <v>369635.7</v>
          </cell>
          <cell r="BI193">
            <v>198640.86782376503</v>
          </cell>
          <cell r="BJ193">
            <v>336066.74440411374</v>
          </cell>
          <cell r="BK193">
            <v>3907.7528419082992</v>
          </cell>
          <cell r="BL193">
            <v>3544.7758611787153</v>
          </cell>
          <cell r="BM193">
            <v>0.10239772412828552</v>
          </cell>
          <cell r="BN193">
            <v>0</v>
          </cell>
          <cell r="BO193">
            <v>0</v>
          </cell>
          <cell r="BP193">
            <v>507061.57658034872</v>
          </cell>
          <cell r="BQ193">
            <v>5862.9753090738222</v>
          </cell>
          <cell r="BR193" t="str">
            <v>Y</v>
          </cell>
          <cell r="BS193">
            <v>5896.0648439575434</v>
          </cell>
          <cell r="BT193">
            <v>0.13971102408254321</v>
          </cell>
          <cell r="BU193">
            <v>0</v>
          </cell>
          <cell r="BV193">
            <v>507061.57658034872</v>
          </cell>
          <cell r="BW193">
            <v>0</v>
          </cell>
          <cell r="BX193">
            <v>507061.57658034872</v>
          </cell>
          <cell r="BY193">
            <v>2845.7</v>
          </cell>
          <cell r="BZ193">
            <v>504215.8765803487</v>
          </cell>
        </row>
        <row r="194">
          <cell r="C194">
            <v>9252043</v>
          </cell>
          <cell r="D194" t="str">
            <v>Gosberton Academy</v>
          </cell>
          <cell r="E194">
            <v>137</v>
          </cell>
          <cell r="F194">
            <v>137</v>
          </cell>
          <cell r="G194">
            <v>0</v>
          </cell>
          <cell r="H194">
            <v>440729</v>
          </cell>
          <cell r="I194">
            <v>0</v>
          </cell>
          <cell r="J194">
            <v>0</v>
          </cell>
          <cell r="K194">
            <v>11280.000000000011</v>
          </cell>
          <cell r="L194">
            <v>0</v>
          </cell>
          <cell r="M194">
            <v>14750.000000000038</v>
          </cell>
          <cell r="N194">
            <v>0</v>
          </cell>
          <cell r="O194">
            <v>17600</v>
          </cell>
          <cell r="P194">
            <v>539.99999999999989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619.24</v>
          </cell>
          <cell r="AB194">
            <v>0</v>
          </cell>
          <cell r="AC194">
            <v>0</v>
          </cell>
          <cell r="AD194">
            <v>47441.774193548386</v>
          </cell>
          <cell r="AE194">
            <v>0</v>
          </cell>
          <cell r="AF194">
            <v>4421.4999999999991</v>
          </cell>
          <cell r="AG194">
            <v>0</v>
          </cell>
          <cell r="AH194">
            <v>121300</v>
          </cell>
          <cell r="AI194">
            <v>9399.1989319091972</v>
          </cell>
          <cell r="AJ194">
            <v>0</v>
          </cell>
          <cell r="AK194">
            <v>0</v>
          </cell>
          <cell r="AL194">
            <v>1826.16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440729</v>
          </cell>
          <cell r="AV194">
            <v>96652.514193548443</v>
          </cell>
          <cell r="AW194">
            <v>132525.3589319092</v>
          </cell>
          <cell r="AX194">
            <v>81385.079554193551</v>
          </cell>
          <cell r="AY194">
            <v>669906.87312545767</v>
          </cell>
          <cell r="AZ194">
            <v>668080.71312545764</v>
          </cell>
          <cell r="BA194">
            <v>4265</v>
          </cell>
          <cell r="BB194">
            <v>584305</v>
          </cell>
          <cell r="BC194">
            <v>0</v>
          </cell>
          <cell r="BD194">
            <v>0</v>
          </cell>
          <cell r="BE194">
            <v>669906.87312545767</v>
          </cell>
          <cell r="BF194">
            <v>669906.87312545767</v>
          </cell>
          <cell r="BG194">
            <v>0</v>
          </cell>
          <cell r="BH194">
            <v>586131.16</v>
          </cell>
          <cell r="BI194">
            <v>453605.80106809089</v>
          </cell>
          <cell r="BJ194">
            <v>537381.51419354847</v>
          </cell>
          <cell r="BK194">
            <v>3922.4928043324708</v>
          </cell>
          <cell r="BL194">
            <v>3741.9134425045104</v>
          </cell>
          <cell r="BM194">
            <v>4.8258561990438861E-2</v>
          </cell>
          <cell r="BN194">
            <v>0</v>
          </cell>
          <cell r="BO194">
            <v>0</v>
          </cell>
          <cell r="BP194">
            <v>669906.87312545767</v>
          </cell>
          <cell r="BQ194">
            <v>4876.5015556602748</v>
          </cell>
          <cell r="BR194" t="str">
            <v>Y</v>
          </cell>
          <cell r="BS194">
            <v>4889.831190696771</v>
          </cell>
          <cell r="BT194">
            <v>2.9008186349099407E-2</v>
          </cell>
          <cell r="BU194">
            <v>0</v>
          </cell>
          <cell r="BV194">
            <v>669906.87312545767</v>
          </cell>
          <cell r="BW194">
            <v>0</v>
          </cell>
          <cell r="BX194">
            <v>669906.87312545767</v>
          </cell>
          <cell r="BY194">
            <v>1620.14</v>
          </cell>
          <cell r="BZ194">
            <v>668286.73312545766</v>
          </cell>
        </row>
        <row r="195">
          <cell r="C195">
            <v>9252045</v>
          </cell>
          <cell r="D195" t="str">
            <v>Chapel St Leonards Primary School</v>
          </cell>
          <cell r="E195">
            <v>145</v>
          </cell>
          <cell r="F195">
            <v>145</v>
          </cell>
          <cell r="G195">
            <v>0</v>
          </cell>
          <cell r="H195">
            <v>466465</v>
          </cell>
          <cell r="I195">
            <v>0</v>
          </cell>
          <cell r="J195">
            <v>0</v>
          </cell>
          <cell r="K195">
            <v>35720.000000000022</v>
          </cell>
          <cell r="L195">
            <v>0</v>
          </cell>
          <cell r="M195">
            <v>47199.999999999956</v>
          </cell>
          <cell r="N195">
            <v>0</v>
          </cell>
          <cell r="O195">
            <v>2658.3333333333321</v>
          </cell>
          <cell r="P195">
            <v>815.62499999999875</v>
          </cell>
          <cell r="Q195">
            <v>16916.666666666682</v>
          </cell>
          <cell r="R195">
            <v>2779.1666666666688</v>
          </cell>
          <cell r="S195">
            <v>3453.8194444444434</v>
          </cell>
          <cell r="T195">
            <v>42533.333333333299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63653.956834532379</v>
          </cell>
          <cell r="AE195">
            <v>0</v>
          </cell>
          <cell r="AF195">
            <v>6752.5000000000146</v>
          </cell>
          <cell r="AG195">
            <v>0</v>
          </cell>
          <cell r="AH195">
            <v>121300</v>
          </cell>
          <cell r="AI195">
            <v>1497.9973297730251</v>
          </cell>
          <cell r="AJ195">
            <v>0</v>
          </cell>
          <cell r="AK195">
            <v>0</v>
          </cell>
          <cell r="AL195">
            <v>3822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466465</v>
          </cell>
          <cell r="AV195">
            <v>222483.40127897676</v>
          </cell>
          <cell r="AW195">
            <v>126619.99732977303</v>
          </cell>
          <cell r="AX195">
            <v>133795.9660146283</v>
          </cell>
          <cell r="AY195">
            <v>815568.39860874985</v>
          </cell>
          <cell r="AZ195">
            <v>811746.39860874985</v>
          </cell>
          <cell r="BA195">
            <v>4265</v>
          </cell>
          <cell r="BB195">
            <v>618425</v>
          </cell>
          <cell r="BC195">
            <v>0</v>
          </cell>
          <cell r="BD195">
            <v>0</v>
          </cell>
          <cell r="BE195">
            <v>815568.39860874985</v>
          </cell>
          <cell r="BF195">
            <v>815568.39860874985</v>
          </cell>
          <cell r="BG195">
            <v>0</v>
          </cell>
          <cell r="BH195">
            <v>622247</v>
          </cell>
          <cell r="BI195">
            <v>495627.00267022697</v>
          </cell>
          <cell r="BJ195">
            <v>688948.40127897682</v>
          </cell>
          <cell r="BK195">
            <v>4751.3682846825986</v>
          </cell>
          <cell r="BL195">
            <v>4610.958485914065</v>
          </cell>
          <cell r="BM195">
            <v>3.0451325727062824E-2</v>
          </cell>
          <cell r="BN195">
            <v>0</v>
          </cell>
          <cell r="BO195">
            <v>0</v>
          </cell>
          <cell r="BP195">
            <v>815568.39860874985</v>
          </cell>
          <cell r="BQ195">
            <v>5598.2510248879298</v>
          </cell>
          <cell r="BR195" t="str">
            <v>Y</v>
          </cell>
          <cell r="BS195">
            <v>5624.6096455775851</v>
          </cell>
          <cell r="BT195">
            <v>1.6154381242094562E-2</v>
          </cell>
          <cell r="BU195">
            <v>0</v>
          </cell>
          <cell r="BV195">
            <v>815568.39860874985</v>
          </cell>
          <cell r="BW195">
            <v>0</v>
          </cell>
          <cell r="BX195">
            <v>815568.39860874985</v>
          </cell>
          <cell r="BY195">
            <v>3822</v>
          </cell>
          <cell r="BZ195">
            <v>811746.39860874985</v>
          </cell>
        </row>
        <row r="196">
          <cell r="C196">
            <v>9252047</v>
          </cell>
          <cell r="D196" t="str">
            <v>Holbeach Bank Primary Academy</v>
          </cell>
          <cell r="E196">
            <v>72</v>
          </cell>
          <cell r="F196">
            <v>72</v>
          </cell>
          <cell r="G196">
            <v>0</v>
          </cell>
          <cell r="H196">
            <v>231624</v>
          </cell>
          <cell r="I196">
            <v>0</v>
          </cell>
          <cell r="J196">
            <v>0</v>
          </cell>
          <cell r="K196">
            <v>24909.999999999996</v>
          </cell>
          <cell r="L196">
            <v>0</v>
          </cell>
          <cell r="M196">
            <v>32450.000000000004</v>
          </cell>
          <cell r="N196">
            <v>0</v>
          </cell>
          <cell r="O196">
            <v>2200.0000000000018</v>
          </cell>
          <cell r="P196">
            <v>2970.000000000005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666.88524590163854</v>
          </cell>
          <cell r="AB196">
            <v>0</v>
          </cell>
          <cell r="AC196">
            <v>0</v>
          </cell>
          <cell r="AD196">
            <v>42036</v>
          </cell>
          <cell r="AE196">
            <v>0</v>
          </cell>
          <cell r="AF196">
            <v>7104.0000000000218</v>
          </cell>
          <cell r="AG196">
            <v>0</v>
          </cell>
          <cell r="AH196">
            <v>121300</v>
          </cell>
          <cell r="AI196">
            <v>55000</v>
          </cell>
          <cell r="AJ196">
            <v>0</v>
          </cell>
          <cell r="AK196">
            <v>0</v>
          </cell>
          <cell r="AL196">
            <v>894.4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231624</v>
          </cell>
          <cell r="AV196">
            <v>112336.88524590168</v>
          </cell>
          <cell r="AW196">
            <v>177194.4</v>
          </cell>
          <cell r="AX196">
            <v>63804.310880000005</v>
          </cell>
          <cell r="AY196">
            <v>521155.28524590167</v>
          </cell>
          <cell r="AZ196">
            <v>520260.88524590165</v>
          </cell>
          <cell r="BA196">
            <v>4265</v>
          </cell>
          <cell r="BB196">
            <v>307080</v>
          </cell>
          <cell r="BC196">
            <v>0</v>
          </cell>
          <cell r="BD196">
            <v>0</v>
          </cell>
          <cell r="BE196">
            <v>521155.28524590167</v>
          </cell>
          <cell r="BF196">
            <v>521155.28524590167</v>
          </cell>
          <cell r="BG196">
            <v>0</v>
          </cell>
          <cell r="BH196">
            <v>307974.40000000002</v>
          </cell>
          <cell r="BI196">
            <v>130780.00000000003</v>
          </cell>
          <cell r="BJ196">
            <v>343960.88524590165</v>
          </cell>
          <cell r="BK196">
            <v>4777.2345173041895</v>
          </cell>
          <cell r="BL196">
            <v>3315.1892836065572</v>
          </cell>
          <cell r="BM196">
            <v>0.4410141046628534</v>
          </cell>
          <cell r="BN196">
            <v>0</v>
          </cell>
          <cell r="BO196">
            <v>0</v>
          </cell>
          <cell r="BP196">
            <v>521155.28524590167</v>
          </cell>
          <cell r="BQ196">
            <v>7225.8456284153008</v>
          </cell>
          <cell r="BR196" t="str">
            <v>Y</v>
          </cell>
          <cell r="BS196">
            <v>7238.2678506375232</v>
          </cell>
          <cell r="BT196">
            <v>0.16370575529527365</v>
          </cell>
          <cell r="BU196">
            <v>0</v>
          </cell>
          <cell r="BV196">
            <v>521155.28524590167</v>
          </cell>
          <cell r="BW196">
            <v>0</v>
          </cell>
          <cell r="BX196">
            <v>521155.28524590167</v>
          </cell>
          <cell r="BY196">
            <v>894.4</v>
          </cell>
          <cell r="BZ196">
            <v>520260.88524590165</v>
          </cell>
        </row>
        <row r="197">
          <cell r="C197">
            <v>9252048</v>
          </cell>
          <cell r="D197" t="str">
            <v>Poplar Farm School</v>
          </cell>
          <cell r="E197">
            <v>250</v>
          </cell>
          <cell r="F197">
            <v>250</v>
          </cell>
          <cell r="G197">
            <v>0</v>
          </cell>
          <cell r="H197">
            <v>804250</v>
          </cell>
          <cell r="I197">
            <v>0</v>
          </cell>
          <cell r="J197">
            <v>0</v>
          </cell>
          <cell r="K197">
            <v>15848.837209302375</v>
          </cell>
          <cell r="L197">
            <v>0</v>
          </cell>
          <cell r="M197">
            <v>21267.441860465133</v>
          </cell>
          <cell r="N197">
            <v>0</v>
          </cell>
          <cell r="O197">
            <v>4604.6511627906957</v>
          </cell>
          <cell r="P197">
            <v>2825.5813953488387</v>
          </cell>
          <cell r="Q197">
            <v>1953.4883720930238</v>
          </cell>
          <cell r="R197">
            <v>3744.1860465116256</v>
          </cell>
          <cell r="S197">
            <v>11965.116279069773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19667.721518987353</v>
          </cell>
          <cell r="AB197">
            <v>0</v>
          </cell>
          <cell r="AC197">
            <v>0</v>
          </cell>
          <cell r="AD197">
            <v>85978.260869565231</v>
          </cell>
          <cell r="AE197">
            <v>0</v>
          </cell>
          <cell r="AF197">
            <v>0</v>
          </cell>
          <cell r="AG197">
            <v>0</v>
          </cell>
          <cell r="AH197">
            <v>121300</v>
          </cell>
          <cell r="AI197">
            <v>0</v>
          </cell>
          <cell r="AJ197">
            <v>0</v>
          </cell>
          <cell r="AK197">
            <v>0</v>
          </cell>
          <cell r="AL197">
            <v>2158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804250</v>
          </cell>
          <cell r="AV197">
            <v>167855.28471413406</v>
          </cell>
          <cell r="AW197">
            <v>123458</v>
          </cell>
          <cell r="AX197">
            <v>132741.48694641056</v>
          </cell>
          <cell r="AY197">
            <v>1084540.874714134</v>
          </cell>
          <cell r="AZ197">
            <v>1093405.2847141339</v>
          </cell>
          <cell r="BA197">
            <v>4265</v>
          </cell>
          <cell r="BB197">
            <v>1066250</v>
          </cell>
          <cell r="BC197">
            <v>0</v>
          </cell>
          <cell r="BD197">
            <v>0</v>
          </cell>
          <cell r="BE197">
            <v>1084540.874714134</v>
          </cell>
          <cell r="BF197">
            <v>1084540.874714134</v>
          </cell>
          <cell r="BG197">
            <v>0</v>
          </cell>
          <cell r="BH197">
            <v>1057385.5900000001</v>
          </cell>
          <cell r="BI197">
            <v>944950.00000000012</v>
          </cell>
          <cell r="BJ197">
            <v>972105.28471413406</v>
          </cell>
          <cell r="BK197">
            <v>3888.4211388565363</v>
          </cell>
          <cell r="BL197">
            <v>3760.8924322776566</v>
          </cell>
          <cell r="BM197">
            <v>3.3909160890742723E-2</v>
          </cell>
          <cell r="BN197">
            <v>0</v>
          </cell>
          <cell r="BO197">
            <v>0</v>
          </cell>
          <cell r="BP197">
            <v>1084540.874714134</v>
          </cell>
          <cell r="BQ197">
            <v>4373.6211388565362</v>
          </cell>
          <cell r="BR197" t="str">
            <v>Y</v>
          </cell>
          <cell r="BS197">
            <v>4338.1634988565365</v>
          </cell>
          <cell r="BT197">
            <v>-3.3566649128302539E-2</v>
          </cell>
          <cell r="BU197">
            <v>0</v>
          </cell>
          <cell r="BV197">
            <v>1084540.874714134</v>
          </cell>
          <cell r="BW197">
            <v>0</v>
          </cell>
          <cell r="BX197">
            <v>1084540.874714134</v>
          </cell>
          <cell r="BY197">
            <v>2158</v>
          </cell>
          <cell r="BZ197">
            <v>1082382.874714134</v>
          </cell>
        </row>
        <row r="198">
          <cell r="C198">
            <v>9252049</v>
          </cell>
          <cell r="D198" t="str">
            <v>Colsterworth Church of England Primary School</v>
          </cell>
          <cell r="E198">
            <v>112</v>
          </cell>
          <cell r="F198">
            <v>112</v>
          </cell>
          <cell r="G198">
            <v>0</v>
          </cell>
          <cell r="H198">
            <v>360304</v>
          </cell>
          <cell r="I198">
            <v>0</v>
          </cell>
          <cell r="J198">
            <v>0</v>
          </cell>
          <cell r="K198">
            <v>9870</v>
          </cell>
          <cell r="L198">
            <v>0</v>
          </cell>
          <cell r="M198">
            <v>15339.999999999991</v>
          </cell>
          <cell r="N198">
            <v>0</v>
          </cell>
          <cell r="O198">
            <v>0</v>
          </cell>
          <cell r="P198">
            <v>270.00000000000006</v>
          </cell>
          <cell r="Q198">
            <v>0</v>
          </cell>
          <cell r="R198">
            <v>460.00000000000011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3071.8446601941714</v>
          </cell>
          <cell r="AB198">
            <v>0</v>
          </cell>
          <cell r="AC198">
            <v>0</v>
          </cell>
          <cell r="AD198">
            <v>28888.695652173912</v>
          </cell>
          <cell r="AE198">
            <v>0</v>
          </cell>
          <cell r="AF198">
            <v>4883.9999999999854</v>
          </cell>
          <cell r="AG198">
            <v>0</v>
          </cell>
          <cell r="AH198">
            <v>121300</v>
          </cell>
          <cell r="AI198">
            <v>27757.009345794384</v>
          </cell>
          <cell r="AJ198">
            <v>0</v>
          </cell>
          <cell r="AK198">
            <v>0</v>
          </cell>
          <cell r="AL198">
            <v>2749.8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360304</v>
          </cell>
          <cell r="AV198">
            <v>62784.540312368059</v>
          </cell>
          <cell r="AW198">
            <v>151806.80934579438</v>
          </cell>
          <cell r="AX198">
            <v>53496.757106086952</v>
          </cell>
          <cell r="AY198">
            <v>574895.34965816245</v>
          </cell>
          <cell r="AZ198">
            <v>572145.5496581624</v>
          </cell>
          <cell r="BA198">
            <v>4265</v>
          </cell>
          <cell r="BB198">
            <v>477680</v>
          </cell>
          <cell r="BC198">
            <v>0</v>
          </cell>
          <cell r="BD198">
            <v>0</v>
          </cell>
          <cell r="BE198">
            <v>574895.34965816245</v>
          </cell>
          <cell r="BF198">
            <v>574895.34965816245</v>
          </cell>
          <cell r="BG198">
            <v>0</v>
          </cell>
          <cell r="BH198">
            <v>480429.8</v>
          </cell>
          <cell r="BI198">
            <v>328622.99065420561</v>
          </cell>
          <cell r="BJ198">
            <v>423088.54031236807</v>
          </cell>
          <cell r="BK198">
            <v>3777.5762527890006</v>
          </cell>
          <cell r="BL198">
            <v>3544.7948278564968</v>
          </cell>
          <cell r="BM198">
            <v>6.5668518556619676E-2</v>
          </cell>
          <cell r="BN198">
            <v>0</v>
          </cell>
          <cell r="BO198">
            <v>0</v>
          </cell>
          <cell r="BP198">
            <v>574895.34965816245</v>
          </cell>
          <cell r="BQ198">
            <v>5108.4424076621644</v>
          </cell>
          <cell r="BR198" t="str">
            <v>Y</v>
          </cell>
          <cell r="BS198">
            <v>5132.9941933764503</v>
          </cell>
          <cell r="BT198">
            <v>7.6315286085241629E-2</v>
          </cell>
          <cell r="BU198">
            <v>0</v>
          </cell>
          <cell r="BV198">
            <v>574895.34965816245</v>
          </cell>
          <cell r="BW198">
            <v>0</v>
          </cell>
          <cell r="BX198">
            <v>574895.34965816245</v>
          </cell>
          <cell r="BY198">
            <v>2749.8</v>
          </cell>
          <cell r="BZ198">
            <v>572145.5496581624</v>
          </cell>
        </row>
        <row r="199">
          <cell r="C199">
            <v>9252057</v>
          </cell>
          <cell r="D199" t="str">
            <v>Fosse Way Academy</v>
          </cell>
          <cell r="E199">
            <v>497</v>
          </cell>
          <cell r="F199">
            <v>497</v>
          </cell>
          <cell r="G199">
            <v>0</v>
          </cell>
          <cell r="H199">
            <v>1598849</v>
          </cell>
          <cell r="I199">
            <v>0</v>
          </cell>
          <cell r="J199">
            <v>0</v>
          </cell>
          <cell r="K199">
            <v>44180.000000000065</v>
          </cell>
          <cell r="L199">
            <v>0</v>
          </cell>
          <cell r="M199">
            <v>61950.000000000058</v>
          </cell>
          <cell r="N199">
            <v>0</v>
          </cell>
          <cell r="O199">
            <v>1099.9999999999966</v>
          </cell>
          <cell r="P199">
            <v>1620.0000000000034</v>
          </cell>
          <cell r="Q199">
            <v>2939.9999999999959</v>
          </cell>
          <cell r="R199">
            <v>2760.0000000000059</v>
          </cell>
          <cell r="S199">
            <v>490.00000000000097</v>
          </cell>
          <cell r="T199">
            <v>2559.9999999999991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3927.3426573426614</v>
          </cell>
          <cell r="AB199">
            <v>0</v>
          </cell>
          <cell r="AC199">
            <v>0</v>
          </cell>
          <cell r="AD199">
            <v>129196.66666666666</v>
          </cell>
          <cell r="AE199">
            <v>0</v>
          </cell>
          <cell r="AF199">
            <v>0</v>
          </cell>
          <cell r="AG199">
            <v>0</v>
          </cell>
          <cell r="AH199">
            <v>121300</v>
          </cell>
          <cell r="AI199">
            <v>0</v>
          </cell>
          <cell r="AJ199">
            <v>0</v>
          </cell>
          <cell r="AK199">
            <v>0</v>
          </cell>
          <cell r="AL199">
            <v>8788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1598849</v>
          </cell>
          <cell r="AV199">
            <v>250724.00932400941</v>
          </cell>
          <cell r="AW199">
            <v>130088</v>
          </cell>
          <cell r="AX199">
            <v>205163.25268000003</v>
          </cell>
          <cell r="AY199">
            <v>1979661.0093240095</v>
          </cell>
          <cell r="AZ199">
            <v>1970873.0093240095</v>
          </cell>
          <cell r="BA199">
            <v>4265</v>
          </cell>
          <cell r="BB199">
            <v>2119705</v>
          </cell>
          <cell r="BC199">
            <v>148831.99067599047</v>
          </cell>
          <cell r="BD199">
            <v>0</v>
          </cell>
          <cell r="BE199">
            <v>2128493</v>
          </cell>
          <cell r="BF199">
            <v>2128493</v>
          </cell>
          <cell r="BG199">
            <v>0</v>
          </cell>
          <cell r="BH199">
            <v>2128493</v>
          </cell>
          <cell r="BI199">
            <v>1998405</v>
          </cell>
          <cell r="BJ199">
            <v>1998405</v>
          </cell>
          <cell r="BK199">
            <v>4020.9356136820925</v>
          </cell>
          <cell r="BL199">
            <v>3934.9494949494951</v>
          </cell>
          <cell r="BM199">
            <v>2.1851898948883702E-2</v>
          </cell>
          <cell r="BN199">
            <v>0</v>
          </cell>
          <cell r="BO199">
            <v>0</v>
          </cell>
          <cell r="BP199">
            <v>2128493</v>
          </cell>
          <cell r="BQ199">
            <v>4265</v>
          </cell>
          <cell r="BR199" t="str">
            <v>Y</v>
          </cell>
          <cell r="BS199">
            <v>4282.682092555332</v>
          </cell>
          <cell r="BT199">
            <v>2.0231906539182942E-2</v>
          </cell>
          <cell r="BU199">
            <v>0</v>
          </cell>
          <cell r="BV199">
            <v>2128493</v>
          </cell>
          <cell r="BW199">
            <v>0</v>
          </cell>
          <cell r="BX199">
            <v>2128493</v>
          </cell>
          <cell r="BY199">
            <v>8788</v>
          </cell>
          <cell r="BZ199">
            <v>2119705</v>
          </cell>
        </row>
        <row r="200">
          <cell r="C200">
            <v>9252058</v>
          </cell>
          <cell r="D200" t="str">
            <v>Hartsholme Academy</v>
          </cell>
          <cell r="E200">
            <v>394</v>
          </cell>
          <cell r="F200">
            <v>394</v>
          </cell>
          <cell r="G200">
            <v>0</v>
          </cell>
          <cell r="H200">
            <v>1267498</v>
          </cell>
          <cell r="I200">
            <v>0</v>
          </cell>
          <cell r="J200">
            <v>0</v>
          </cell>
          <cell r="K200">
            <v>71440.000000000029</v>
          </cell>
          <cell r="L200">
            <v>0</v>
          </cell>
          <cell r="M200">
            <v>92039.999999999927</v>
          </cell>
          <cell r="N200">
            <v>0</v>
          </cell>
          <cell r="O200">
            <v>18699.999999999996</v>
          </cell>
          <cell r="P200">
            <v>25650.000000000051</v>
          </cell>
          <cell r="Q200">
            <v>15119.999999999996</v>
          </cell>
          <cell r="R200">
            <v>13799.999999999993</v>
          </cell>
          <cell r="S200">
            <v>490.00000000000045</v>
          </cell>
          <cell r="T200">
            <v>12159.999999999998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2596.0349854227343</v>
          </cell>
          <cell r="AB200">
            <v>0</v>
          </cell>
          <cell r="AC200">
            <v>0</v>
          </cell>
          <cell r="AD200">
            <v>106694.73372781066</v>
          </cell>
          <cell r="AE200">
            <v>0</v>
          </cell>
          <cell r="AF200">
            <v>0</v>
          </cell>
          <cell r="AG200">
            <v>0</v>
          </cell>
          <cell r="AH200">
            <v>121300</v>
          </cell>
          <cell r="AI200">
            <v>0</v>
          </cell>
          <cell r="AJ200">
            <v>0</v>
          </cell>
          <cell r="AK200">
            <v>0</v>
          </cell>
          <cell r="AL200">
            <v>14046.13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1267498</v>
          </cell>
          <cell r="AV200">
            <v>358690.76871323341</v>
          </cell>
          <cell r="AW200">
            <v>135346.13</v>
          </cell>
          <cell r="AX200">
            <v>226719.37821798824</v>
          </cell>
          <cell r="AY200">
            <v>1761534.8987132334</v>
          </cell>
          <cell r="AZ200">
            <v>1747488.7687132335</v>
          </cell>
          <cell r="BA200">
            <v>4265</v>
          </cell>
          <cell r="BB200">
            <v>1680410</v>
          </cell>
          <cell r="BC200">
            <v>0</v>
          </cell>
          <cell r="BD200">
            <v>0</v>
          </cell>
          <cell r="BE200">
            <v>1761534.8987132334</v>
          </cell>
          <cell r="BF200">
            <v>1761534.8987132334</v>
          </cell>
          <cell r="BG200">
            <v>0</v>
          </cell>
          <cell r="BH200">
            <v>1694456.13</v>
          </cell>
          <cell r="BI200">
            <v>1559110</v>
          </cell>
          <cell r="BJ200">
            <v>1626188.7687132335</v>
          </cell>
          <cell r="BK200">
            <v>4127.3826617087143</v>
          </cell>
          <cell r="BL200">
            <v>3983.3347825123155</v>
          </cell>
          <cell r="BM200">
            <v>3.6162634340653338E-2</v>
          </cell>
          <cell r="BN200">
            <v>0</v>
          </cell>
          <cell r="BO200">
            <v>0</v>
          </cell>
          <cell r="BP200">
            <v>1761534.8987132334</v>
          </cell>
          <cell r="BQ200">
            <v>4435.250682013283</v>
          </cell>
          <cell r="BR200" t="str">
            <v>Y</v>
          </cell>
          <cell r="BS200">
            <v>4470.9007581554151</v>
          </cell>
          <cell r="BT200">
            <v>3.5359810046133866E-2</v>
          </cell>
          <cell r="BU200">
            <v>0</v>
          </cell>
          <cell r="BV200">
            <v>1761534.8987132334</v>
          </cell>
          <cell r="BW200">
            <v>0</v>
          </cell>
          <cell r="BX200">
            <v>1761534.8987132334</v>
          </cell>
          <cell r="BY200">
            <v>14659.21</v>
          </cell>
          <cell r="BZ200">
            <v>1746875.6887132335</v>
          </cell>
        </row>
        <row r="201">
          <cell r="C201">
            <v>9252061</v>
          </cell>
          <cell r="D201" t="str">
            <v>Waddington Redwood Primary Academy</v>
          </cell>
          <cell r="E201">
            <v>295</v>
          </cell>
          <cell r="F201">
            <v>295</v>
          </cell>
          <cell r="G201">
            <v>0</v>
          </cell>
          <cell r="H201">
            <v>949015</v>
          </cell>
          <cell r="I201">
            <v>0</v>
          </cell>
          <cell r="J201">
            <v>0</v>
          </cell>
          <cell r="K201">
            <v>22560.000000000047</v>
          </cell>
          <cell r="L201">
            <v>0</v>
          </cell>
          <cell r="M201">
            <v>32450.000000000055</v>
          </cell>
          <cell r="N201">
            <v>0</v>
          </cell>
          <cell r="O201">
            <v>439.99999999999983</v>
          </cell>
          <cell r="P201">
            <v>0</v>
          </cell>
          <cell r="Q201">
            <v>1679.9999999999993</v>
          </cell>
          <cell r="R201">
            <v>4600.0000000000045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1945.6225680933912</v>
          </cell>
          <cell r="AB201">
            <v>0</v>
          </cell>
          <cell r="AC201">
            <v>0</v>
          </cell>
          <cell r="AD201">
            <v>89596.047430830033</v>
          </cell>
          <cell r="AE201">
            <v>0</v>
          </cell>
          <cell r="AF201">
            <v>9527.4999999999891</v>
          </cell>
          <cell r="AG201">
            <v>0</v>
          </cell>
          <cell r="AH201">
            <v>121300</v>
          </cell>
          <cell r="AI201">
            <v>0</v>
          </cell>
          <cell r="AJ201">
            <v>0</v>
          </cell>
          <cell r="AK201">
            <v>0</v>
          </cell>
          <cell r="AL201">
            <v>5772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949015</v>
          </cell>
          <cell r="AV201">
            <v>162799.16999892355</v>
          </cell>
          <cell r="AW201">
            <v>127072</v>
          </cell>
          <cell r="AX201">
            <v>134015.57142450594</v>
          </cell>
          <cell r="AY201">
            <v>1238886.1699989235</v>
          </cell>
          <cell r="AZ201">
            <v>1233114.1699989235</v>
          </cell>
          <cell r="BA201">
            <v>4265</v>
          </cell>
          <cell r="BB201">
            <v>1258175</v>
          </cell>
          <cell r="BC201">
            <v>25060.830001076451</v>
          </cell>
          <cell r="BD201">
            <v>0</v>
          </cell>
          <cell r="BE201">
            <v>1263947</v>
          </cell>
          <cell r="BF201">
            <v>1263946.9999999998</v>
          </cell>
          <cell r="BG201">
            <v>0</v>
          </cell>
          <cell r="BH201">
            <v>1263947</v>
          </cell>
          <cell r="BI201">
            <v>1136875</v>
          </cell>
          <cell r="BJ201">
            <v>1136875</v>
          </cell>
          <cell r="BK201">
            <v>3853.8135593220341</v>
          </cell>
          <cell r="BL201">
            <v>3758.8194444444443</v>
          </cell>
          <cell r="BM201">
            <v>2.5272327197836418E-2</v>
          </cell>
          <cell r="BN201">
            <v>0</v>
          </cell>
          <cell r="BO201">
            <v>0</v>
          </cell>
          <cell r="BP201">
            <v>1263947</v>
          </cell>
          <cell r="BQ201">
            <v>4265</v>
          </cell>
          <cell r="BR201" t="str">
            <v>Y</v>
          </cell>
          <cell r="BS201">
            <v>4284.5661016949152</v>
          </cell>
          <cell r="BT201">
            <v>2.0124665833453514E-2</v>
          </cell>
          <cell r="BU201">
            <v>0</v>
          </cell>
          <cell r="BV201">
            <v>1263947</v>
          </cell>
          <cell r="BW201">
            <v>0</v>
          </cell>
          <cell r="BX201">
            <v>1263947</v>
          </cell>
          <cell r="BY201">
            <v>5772</v>
          </cell>
          <cell r="BZ201">
            <v>1258175</v>
          </cell>
        </row>
        <row r="202">
          <cell r="C202">
            <v>9252063</v>
          </cell>
          <cell r="D202" t="str">
            <v>St Giles Academy</v>
          </cell>
          <cell r="E202">
            <v>397</v>
          </cell>
          <cell r="F202">
            <v>397</v>
          </cell>
          <cell r="G202">
            <v>0</v>
          </cell>
          <cell r="H202">
            <v>1277149</v>
          </cell>
          <cell r="I202">
            <v>0</v>
          </cell>
          <cell r="J202">
            <v>0</v>
          </cell>
          <cell r="K202">
            <v>103869.99999999996</v>
          </cell>
          <cell r="L202">
            <v>0</v>
          </cell>
          <cell r="M202">
            <v>138649.99999999994</v>
          </cell>
          <cell r="N202">
            <v>0</v>
          </cell>
          <cell r="O202">
            <v>439.99999999999983</v>
          </cell>
          <cell r="P202">
            <v>14850.000000000033</v>
          </cell>
          <cell r="Q202">
            <v>36539.99999999992</v>
          </cell>
          <cell r="R202">
            <v>9659.9999999999927</v>
          </cell>
          <cell r="S202">
            <v>98979.999999999985</v>
          </cell>
          <cell r="T202">
            <v>1279.9999999999995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17812.455882352933</v>
          </cell>
          <cell r="AB202">
            <v>0</v>
          </cell>
          <cell r="AC202">
            <v>0</v>
          </cell>
          <cell r="AD202">
            <v>211766.21118012423</v>
          </cell>
          <cell r="AE202">
            <v>0</v>
          </cell>
          <cell r="AF202">
            <v>0</v>
          </cell>
          <cell r="AG202">
            <v>0</v>
          </cell>
          <cell r="AH202">
            <v>121300</v>
          </cell>
          <cell r="AI202">
            <v>0</v>
          </cell>
          <cell r="AJ202">
            <v>0</v>
          </cell>
          <cell r="AK202">
            <v>0</v>
          </cell>
          <cell r="AL202">
            <v>8788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1277149</v>
          </cell>
          <cell r="AV202">
            <v>633848.66706247698</v>
          </cell>
          <cell r="AW202">
            <v>130088</v>
          </cell>
          <cell r="AX202">
            <v>359419.92469863355</v>
          </cell>
          <cell r="AY202">
            <v>2041085.667062477</v>
          </cell>
          <cell r="AZ202">
            <v>2032297.667062477</v>
          </cell>
          <cell r="BA202">
            <v>4265</v>
          </cell>
          <cell r="BB202">
            <v>1693205</v>
          </cell>
          <cell r="BC202">
            <v>0</v>
          </cell>
          <cell r="BD202">
            <v>0</v>
          </cell>
          <cell r="BE202">
            <v>2041085.667062477</v>
          </cell>
          <cell r="BF202">
            <v>2041085.6670624772</v>
          </cell>
          <cell r="BG202">
            <v>0</v>
          </cell>
          <cell r="BH202">
            <v>1701993</v>
          </cell>
          <cell r="BI202">
            <v>1571905</v>
          </cell>
          <cell r="BJ202">
            <v>1910997.667062477</v>
          </cell>
          <cell r="BK202">
            <v>4813.5961386964154</v>
          </cell>
          <cell r="BL202">
            <v>4538.2982054726363</v>
          </cell>
          <cell r="BM202">
            <v>6.0661049750279375E-2</v>
          </cell>
          <cell r="BN202">
            <v>0</v>
          </cell>
          <cell r="BO202">
            <v>0</v>
          </cell>
          <cell r="BP202">
            <v>2041085.667062477</v>
          </cell>
          <cell r="BQ202">
            <v>5119.1377004092619</v>
          </cell>
          <cell r="BR202" t="str">
            <v>Y</v>
          </cell>
          <cell r="BS202">
            <v>5141.2737205603953</v>
          </cell>
          <cell r="BT202">
            <v>5.7461797610592447E-2</v>
          </cell>
          <cell r="BU202">
            <v>0</v>
          </cell>
          <cell r="BV202">
            <v>2041085.667062477</v>
          </cell>
          <cell r="BW202">
            <v>0</v>
          </cell>
          <cell r="BX202">
            <v>2041085.667062477</v>
          </cell>
          <cell r="BY202">
            <v>8788</v>
          </cell>
          <cell r="BZ202">
            <v>2032297.667062477</v>
          </cell>
        </row>
        <row r="203">
          <cell r="C203">
            <v>9252064</v>
          </cell>
          <cell r="D203" t="str">
            <v>Ling Moor Primary Academy</v>
          </cell>
          <cell r="E203">
            <v>414</v>
          </cell>
          <cell r="F203">
            <v>414</v>
          </cell>
          <cell r="G203">
            <v>0</v>
          </cell>
          <cell r="H203">
            <v>1331838</v>
          </cell>
          <cell r="I203">
            <v>0</v>
          </cell>
          <cell r="J203">
            <v>0</v>
          </cell>
          <cell r="K203">
            <v>21619.999999999978</v>
          </cell>
          <cell r="L203">
            <v>0</v>
          </cell>
          <cell r="M203">
            <v>30089.999999999891</v>
          </cell>
          <cell r="N203">
            <v>0</v>
          </cell>
          <cell r="O203">
            <v>1319.9999999999995</v>
          </cell>
          <cell r="P203">
            <v>809.99999999999977</v>
          </cell>
          <cell r="Q203">
            <v>1680</v>
          </cell>
          <cell r="R203">
            <v>4600.0000000000045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7268.3898305084704</v>
          </cell>
          <cell r="AB203">
            <v>0</v>
          </cell>
          <cell r="AC203">
            <v>0</v>
          </cell>
          <cell r="AD203">
            <v>71248.448275862072</v>
          </cell>
          <cell r="AE203">
            <v>0</v>
          </cell>
          <cell r="AF203">
            <v>0</v>
          </cell>
          <cell r="AG203">
            <v>0</v>
          </cell>
          <cell r="AH203">
            <v>121300</v>
          </cell>
          <cell r="AI203">
            <v>0</v>
          </cell>
          <cell r="AJ203">
            <v>0</v>
          </cell>
          <cell r="AK203">
            <v>0</v>
          </cell>
          <cell r="AL203">
            <v>5876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1331838</v>
          </cell>
          <cell r="AV203">
            <v>138636.83810637041</v>
          </cell>
          <cell r="AW203">
            <v>127176</v>
          </cell>
          <cell r="AX203">
            <v>140889.91765999998</v>
          </cell>
          <cell r="AY203">
            <v>1597650.8381063705</v>
          </cell>
          <cell r="AZ203">
            <v>1591774.8381063705</v>
          </cell>
          <cell r="BA203">
            <v>4265</v>
          </cell>
          <cell r="BB203">
            <v>1765710</v>
          </cell>
          <cell r="BC203">
            <v>173935.16189362947</v>
          </cell>
          <cell r="BD203">
            <v>0</v>
          </cell>
          <cell r="BE203">
            <v>1771586</v>
          </cell>
          <cell r="BF203">
            <v>1771586</v>
          </cell>
          <cell r="BG203">
            <v>0</v>
          </cell>
          <cell r="BH203">
            <v>1771586</v>
          </cell>
          <cell r="BI203">
            <v>1644410</v>
          </cell>
          <cell r="BJ203">
            <v>1644410</v>
          </cell>
          <cell r="BK203">
            <v>3972.0048309178742</v>
          </cell>
          <cell r="BL203">
            <v>3881.9656019656018</v>
          </cell>
          <cell r="BM203">
            <v>2.3194236679140535E-2</v>
          </cell>
          <cell r="BN203">
            <v>0</v>
          </cell>
          <cell r="BO203">
            <v>0</v>
          </cell>
          <cell r="BP203">
            <v>1771586</v>
          </cell>
          <cell r="BQ203">
            <v>4265</v>
          </cell>
          <cell r="BR203" t="str">
            <v>Y</v>
          </cell>
          <cell r="BS203">
            <v>4279.1932367149757</v>
          </cell>
          <cell r="BT203">
            <v>2.020673651249516E-2</v>
          </cell>
          <cell r="BU203">
            <v>0</v>
          </cell>
          <cell r="BV203">
            <v>1771586</v>
          </cell>
          <cell r="BW203">
            <v>0</v>
          </cell>
          <cell r="BX203">
            <v>1771586</v>
          </cell>
          <cell r="BY203">
            <v>5876</v>
          </cell>
          <cell r="BZ203">
            <v>1765710</v>
          </cell>
        </row>
        <row r="204">
          <cell r="C204">
            <v>9252066</v>
          </cell>
          <cell r="D204" t="str">
            <v>The Bluecoat School</v>
          </cell>
          <cell r="E204">
            <v>186</v>
          </cell>
          <cell r="F204">
            <v>186</v>
          </cell>
          <cell r="G204">
            <v>0</v>
          </cell>
          <cell r="H204">
            <v>598362</v>
          </cell>
          <cell r="I204">
            <v>0</v>
          </cell>
          <cell r="J204">
            <v>0</v>
          </cell>
          <cell r="K204">
            <v>41830</v>
          </cell>
          <cell r="L204">
            <v>0</v>
          </cell>
          <cell r="M204">
            <v>55460.000000000051</v>
          </cell>
          <cell r="N204">
            <v>0</v>
          </cell>
          <cell r="O204">
            <v>9900.0000000000109</v>
          </cell>
          <cell r="P204">
            <v>10530.000000000013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2677.4522292993606</v>
          </cell>
          <cell r="AB204">
            <v>0</v>
          </cell>
          <cell r="AC204">
            <v>0</v>
          </cell>
          <cell r="AD204">
            <v>66372.631578947374</v>
          </cell>
          <cell r="AE204">
            <v>0</v>
          </cell>
          <cell r="AF204">
            <v>777.00000000000728</v>
          </cell>
          <cell r="AG204">
            <v>0</v>
          </cell>
          <cell r="AH204">
            <v>121300</v>
          </cell>
          <cell r="AI204">
            <v>0</v>
          </cell>
          <cell r="AJ204">
            <v>0</v>
          </cell>
          <cell r="AK204">
            <v>0</v>
          </cell>
          <cell r="AL204">
            <v>3968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598362</v>
          </cell>
          <cell r="AV204">
            <v>187547.08380824683</v>
          </cell>
          <cell r="AW204">
            <v>125268</v>
          </cell>
          <cell r="AX204">
            <v>114704.09731368424</v>
          </cell>
          <cell r="AY204">
            <v>911177.08380824677</v>
          </cell>
          <cell r="AZ204">
            <v>907209.08380824677</v>
          </cell>
          <cell r="BA204">
            <v>4265</v>
          </cell>
          <cell r="BB204">
            <v>793290</v>
          </cell>
          <cell r="BC204">
            <v>0</v>
          </cell>
          <cell r="BD204">
            <v>0</v>
          </cell>
          <cell r="BE204">
            <v>911177.08380824677</v>
          </cell>
          <cell r="BF204">
            <v>911177.08380824677</v>
          </cell>
          <cell r="BG204">
            <v>0</v>
          </cell>
          <cell r="BH204">
            <v>797258</v>
          </cell>
          <cell r="BI204">
            <v>671990</v>
          </cell>
          <cell r="BJ204">
            <v>785909.08380824677</v>
          </cell>
          <cell r="BK204">
            <v>4225.317654883047</v>
          </cell>
          <cell r="BL204">
            <v>4012.7611634020618</v>
          </cell>
          <cell r="BM204">
            <v>5.2970132740413962E-2</v>
          </cell>
          <cell r="BN204">
            <v>0</v>
          </cell>
          <cell r="BO204">
            <v>0</v>
          </cell>
          <cell r="BP204">
            <v>911177.08380824677</v>
          </cell>
          <cell r="BQ204">
            <v>4877.4681925174555</v>
          </cell>
          <cell r="BR204" t="str">
            <v>Y</v>
          </cell>
          <cell r="BS204">
            <v>4898.8015258507894</v>
          </cell>
          <cell r="BT204">
            <v>5.1706907123659995E-2</v>
          </cell>
          <cell r="BU204">
            <v>0</v>
          </cell>
          <cell r="BV204">
            <v>911177.08380824677</v>
          </cell>
          <cell r="BW204">
            <v>0</v>
          </cell>
          <cell r="BX204">
            <v>911177.08380824677</v>
          </cell>
          <cell r="BY204">
            <v>3867.25</v>
          </cell>
          <cell r="BZ204">
            <v>907309.83380824677</v>
          </cell>
        </row>
        <row r="205">
          <cell r="C205">
            <v>9252069</v>
          </cell>
          <cell r="D205" t="str">
            <v>Thurlby Community Primary Academy</v>
          </cell>
          <cell r="E205">
            <v>170</v>
          </cell>
          <cell r="F205">
            <v>170</v>
          </cell>
          <cell r="G205">
            <v>0</v>
          </cell>
          <cell r="H205">
            <v>546890</v>
          </cell>
          <cell r="I205">
            <v>0</v>
          </cell>
          <cell r="J205">
            <v>0</v>
          </cell>
          <cell r="K205">
            <v>15980</v>
          </cell>
          <cell r="L205">
            <v>0</v>
          </cell>
          <cell r="M205">
            <v>20649.999999999949</v>
          </cell>
          <cell r="N205">
            <v>0</v>
          </cell>
          <cell r="O205">
            <v>0</v>
          </cell>
          <cell r="P205">
            <v>0</v>
          </cell>
          <cell r="Q205">
            <v>839.99999999999704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50113.043478260872</v>
          </cell>
          <cell r="AE205">
            <v>0</v>
          </cell>
          <cell r="AF205">
            <v>1730.6804733727795</v>
          </cell>
          <cell r="AG205">
            <v>0</v>
          </cell>
          <cell r="AH205">
            <v>121300</v>
          </cell>
          <cell r="AI205">
            <v>0</v>
          </cell>
          <cell r="AJ205">
            <v>0</v>
          </cell>
          <cell r="AK205">
            <v>0</v>
          </cell>
          <cell r="AL205">
            <v>3411.2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546890</v>
          </cell>
          <cell r="AV205">
            <v>89313.723951633598</v>
          </cell>
          <cell r="AW205">
            <v>124711.2</v>
          </cell>
          <cell r="AX205">
            <v>79615.964539130437</v>
          </cell>
          <cell r="AY205">
            <v>760914.92395163351</v>
          </cell>
          <cell r="AZ205">
            <v>757503.72395163355</v>
          </cell>
          <cell r="BA205">
            <v>4265</v>
          </cell>
          <cell r="BB205">
            <v>725050</v>
          </cell>
          <cell r="BC205">
            <v>0</v>
          </cell>
          <cell r="BD205">
            <v>0</v>
          </cell>
          <cell r="BE205">
            <v>760914.92395163351</v>
          </cell>
          <cell r="BF205">
            <v>760914.92395163362</v>
          </cell>
          <cell r="BG205">
            <v>0</v>
          </cell>
          <cell r="BH205">
            <v>728461.2</v>
          </cell>
          <cell r="BI205">
            <v>603750</v>
          </cell>
          <cell r="BJ205">
            <v>636203.72395163355</v>
          </cell>
          <cell r="BK205">
            <v>3742.3748467743148</v>
          </cell>
          <cell r="BL205">
            <v>3589.7270971428575</v>
          </cell>
          <cell r="BM205">
            <v>4.2523497051615164E-2</v>
          </cell>
          <cell r="BN205">
            <v>0</v>
          </cell>
          <cell r="BO205">
            <v>0</v>
          </cell>
          <cell r="BP205">
            <v>760914.92395163351</v>
          </cell>
          <cell r="BQ205">
            <v>4455.9042585390207</v>
          </cell>
          <cell r="BR205" t="str">
            <v>Y</v>
          </cell>
          <cell r="BS205">
            <v>4475.9701408919618</v>
          </cell>
          <cell r="BT205">
            <v>4.0351693782209486E-2</v>
          </cell>
          <cell r="BU205">
            <v>0</v>
          </cell>
          <cell r="BV205">
            <v>760914.92395163351</v>
          </cell>
          <cell r="BW205">
            <v>0</v>
          </cell>
          <cell r="BX205">
            <v>760914.92395163351</v>
          </cell>
          <cell r="BY205">
            <v>3411.2</v>
          </cell>
          <cell r="BZ205">
            <v>757503.72395163355</v>
          </cell>
        </row>
        <row r="206">
          <cell r="C206">
            <v>9252072</v>
          </cell>
          <cell r="D206" t="str">
            <v>Bourne Westfield Primary Academy</v>
          </cell>
          <cell r="E206">
            <v>622</v>
          </cell>
          <cell r="F206">
            <v>622</v>
          </cell>
          <cell r="G206">
            <v>0</v>
          </cell>
          <cell r="H206">
            <v>2000974</v>
          </cell>
          <cell r="I206">
            <v>0</v>
          </cell>
          <cell r="J206">
            <v>0</v>
          </cell>
          <cell r="K206">
            <v>40419.999999999913</v>
          </cell>
          <cell r="L206">
            <v>0</v>
          </cell>
          <cell r="M206">
            <v>53690.000000000175</v>
          </cell>
          <cell r="N206">
            <v>0</v>
          </cell>
          <cell r="O206">
            <v>2860.0000000000055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9927.4011299435133</v>
          </cell>
          <cell r="AB206">
            <v>0</v>
          </cell>
          <cell r="AC206">
            <v>0</v>
          </cell>
          <cell r="AD206">
            <v>169609.07335907334</v>
          </cell>
          <cell r="AE206">
            <v>0</v>
          </cell>
          <cell r="AF206">
            <v>0</v>
          </cell>
          <cell r="AG206">
            <v>0</v>
          </cell>
          <cell r="AH206">
            <v>121300</v>
          </cell>
          <cell r="AI206">
            <v>0</v>
          </cell>
          <cell r="AJ206">
            <v>0</v>
          </cell>
          <cell r="AK206">
            <v>0</v>
          </cell>
          <cell r="AL206">
            <v>12480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2000974</v>
          </cell>
          <cell r="AV206">
            <v>276506.47448901692</v>
          </cell>
          <cell r="AW206">
            <v>133780</v>
          </cell>
          <cell r="AX206">
            <v>246816.86367613901</v>
          </cell>
          <cell r="AY206">
            <v>2411260.4744890169</v>
          </cell>
          <cell r="AZ206">
            <v>2398780.4744890169</v>
          </cell>
          <cell r="BA206">
            <v>4265</v>
          </cell>
          <cell r="BB206">
            <v>2652830</v>
          </cell>
          <cell r="BC206">
            <v>254049.52551098308</v>
          </cell>
          <cell r="BD206">
            <v>0</v>
          </cell>
          <cell r="BE206">
            <v>2665310</v>
          </cell>
          <cell r="BF206">
            <v>2665310</v>
          </cell>
          <cell r="BG206">
            <v>0</v>
          </cell>
          <cell r="BH206">
            <v>2665310</v>
          </cell>
          <cell r="BI206">
            <v>2531530</v>
          </cell>
          <cell r="BJ206">
            <v>2531530</v>
          </cell>
          <cell r="BK206">
            <v>4069.9839228295818</v>
          </cell>
          <cell r="BL206">
            <v>3985.2969502407705</v>
          </cell>
          <cell r="BM206">
            <v>2.1249852557083618E-2</v>
          </cell>
          <cell r="BN206">
            <v>0</v>
          </cell>
          <cell r="BO206">
            <v>0</v>
          </cell>
          <cell r="BP206">
            <v>2665310</v>
          </cell>
          <cell r="BQ206">
            <v>4265</v>
          </cell>
          <cell r="BR206" t="str">
            <v>Y</v>
          </cell>
          <cell r="BS206">
            <v>4285.0643086816717</v>
          </cell>
          <cell r="BT206">
            <v>2.024560857468094E-2</v>
          </cell>
          <cell r="BU206">
            <v>0</v>
          </cell>
          <cell r="BV206">
            <v>2665310</v>
          </cell>
          <cell r="BW206">
            <v>0</v>
          </cell>
          <cell r="BX206">
            <v>2665310</v>
          </cell>
          <cell r="BY206">
            <v>12480</v>
          </cell>
          <cell r="BZ206">
            <v>2652830</v>
          </cell>
        </row>
        <row r="207">
          <cell r="C207">
            <v>9252073</v>
          </cell>
          <cell r="D207" t="str">
            <v>St Nicholas CE Primary Academy</v>
          </cell>
          <cell r="E207">
            <v>192</v>
          </cell>
          <cell r="F207">
            <v>192</v>
          </cell>
          <cell r="G207">
            <v>0</v>
          </cell>
          <cell r="H207">
            <v>617664</v>
          </cell>
          <cell r="I207">
            <v>0</v>
          </cell>
          <cell r="J207">
            <v>0</v>
          </cell>
          <cell r="K207">
            <v>25849.999999999967</v>
          </cell>
          <cell r="L207">
            <v>0</v>
          </cell>
          <cell r="M207">
            <v>38940</v>
          </cell>
          <cell r="N207">
            <v>0</v>
          </cell>
          <cell r="O207">
            <v>9459.9999999999854</v>
          </cell>
          <cell r="P207">
            <v>24030.000000000018</v>
          </cell>
          <cell r="Q207">
            <v>1260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38063.157894736833</v>
          </cell>
          <cell r="AB207">
            <v>0</v>
          </cell>
          <cell r="AC207">
            <v>0</v>
          </cell>
          <cell r="AD207">
            <v>95717.647058823524</v>
          </cell>
          <cell r="AE207">
            <v>0</v>
          </cell>
          <cell r="AF207">
            <v>7844.0000000000591</v>
          </cell>
          <cell r="AG207">
            <v>0</v>
          </cell>
          <cell r="AH207">
            <v>121300</v>
          </cell>
          <cell r="AI207">
            <v>0</v>
          </cell>
          <cell r="AJ207">
            <v>0</v>
          </cell>
          <cell r="AK207">
            <v>0</v>
          </cell>
          <cell r="AL207">
            <v>4903.6000000000004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617664</v>
          </cell>
          <cell r="AV207">
            <v>241164.80495356038</v>
          </cell>
          <cell r="AW207">
            <v>126203.6</v>
          </cell>
          <cell r="AX207">
            <v>140254.55436235294</v>
          </cell>
          <cell r="AY207">
            <v>985032.40495356033</v>
          </cell>
          <cell r="AZ207">
            <v>980128.80495356035</v>
          </cell>
          <cell r="BA207">
            <v>4265</v>
          </cell>
          <cell r="BB207">
            <v>818880</v>
          </cell>
          <cell r="BC207">
            <v>0</v>
          </cell>
          <cell r="BD207">
            <v>0</v>
          </cell>
          <cell r="BE207">
            <v>985032.40495356033</v>
          </cell>
          <cell r="BF207">
            <v>985032.40495356044</v>
          </cell>
          <cell r="BG207">
            <v>0</v>
          </cell>
          <cell r="BH207">
            <v>823783.6</v>
          </cell>
          <cell r="BI207">
            <v>697580</v>
          </cell>
          <cell r="BJ207">
            <v>858828.80495356035</v>
          </cell>
          <cell r="BK207">
            <v>4473.0666924664602</v>
          </cell>
          <cell r="BL207">
            <v>4289.1255795121951</v>
          </cell>
          <cell r="BM207">
            <v>4.2885457547079966E-2</v>
          </cell>
          <cell r="BN207">
            <v>0</v>
          </cell>
          <cell r="BO207">
            <v>0</v>
          </cell>
          <cell r="BP207">
            <v>985032.40495356033</v>
          </cell>
          <cell r="BQ207">
            <v>5104.8375257997932</v>
          </cell>
          <cell r="BR207" t="str">
            <v>Y</v>
          </cell>
          <cell r="BS207">
            <v>5130.3771091331264</v>
          </cell>
          <cell r="BT207">
            <v>4.600113753025914E-2</v>
          </cell>
          <cell r="BU207">
            <v>0</v>
          </cell>
          <cell r="BV207">
            <v>985032.40495356033</v>
          </cell>
          <cell r="BW207">
            <v>0</v>
          </cell>
          <cell r="BX207">
            <v>985032.40495356033</v>
          </cell>
          <cell r="BY207">
            <v>4903.6000000000004</v>
          </cell>
          <cell r="BZ207">
            <v>980128.80495356035</v>
          </cell>
        </row>
        <row r="208">
          <cell r="C208">
            <v>9252074</v>
          </cell>
          <cell r="D208" t="str">
            <v>Branston Junior Academy</v>
          </cell>
          <cell r="E208">
            <v>155</v>
          </cell>
          <cell r="F208">
            <v>155</v>
          </cell>
          <cell r="G208">
            <v>0</v>
          </cell>
          <cell r="H208">
            <v>498635</v>
          </cell>
          <cell r="I208">
            <v>0</v>
          </cell>
          <cell r="J208">
            <v>0</v>
          </cell>
          <cell r="K208">
            <v>15040.000000000013</v>
          </cell>
          <cell r="L208">
            <v>0</v>
          </cell>
          <cell r="M208">
            <v>21830.000000000018</v>
          </cell>
          <cell r="N208">
            <v>0</v>
          </cell>
          <cell r="O208">
            <v>0</v>
          </cell>
          <cell r="P208">
            <v>809.9999999999992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1129.9999999999991</v>
          </cell>
          <cell r="AB208">
            <v>0</v>
          </cell>
          <cell r="AC208">
            <v>0</v>
          </cell>
          <cell r="AD208">
            <v>39301.951219512193</v>
          </cell>
          <cell r="AE208">
            <v>0</v>
          </cell>
          <cell r="AF208">
            <v>8047.5000000000682</v>
          </cell>
          <cell r="AG208">
            <v>0</v>
          </cell>
          <cell r="AH208">
            <v>121300</v>
          </cell>
          <cell r="AI208">
            <v>0</v>
          </cell>
          <cell r="AJ208">
            <v>0</v>
          </cell>
          <cell r="AK208">
            <v>0</v>
          </cell>
          <cell r="AL208">
            <v>3406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498635</v>
          </cell>
          <cell r="AV208">
            <v>86159.451219512295</v>
          </cell>
          <cell r="AW208">
            <v>124706</v>
          </cell>
          <cell r="AX208">
            <v>69586.710224390248</v>
          </cell>
          <cell r="AY208">
            <v>709500.45121951227</v>
          </cell>
          <cell r="AZ208">
            <v>706094.45121951227</v>
          </cell>
          <cell r="BA208">
            <v>4265</v>
          </cell>
          <cell r="BB208">
            <v>661075</v>
          </cell>
          <cell r="BC208">
            <v>0</v>
          </cell>
          <cell r="BD208">
            <v>0</v>
          </cell>
          <cell r="BE208">
            <v>709500.45121951227</v>
          </cell>
          <cell r="BF208">
            <v>709500.45121951227</v>
          </cell>
          <cell r="BG208">
            <v>0</v>
          </cell>
          <cell r="BH208">
            <v>664481</v>
          </cell>
          <cell r="BI208">
            <v>539775</v>
          </cell>
          <cell r="BJ208">
            <v>584794.45121951227</v>
          </cell>
          <cell r="BK208">
            <v>3772.8674272226599</v>
          </cell>
          <cell r="BL208">
            <v>3638.742077622378</v>
          </cell>
          <cell r="BM208">
            <v>3.68603618335933E-2</v>
          </cell>
          <cell r="BN208">
            <v>0</v>
          </cell>
          <cell r="BO208">
            <v>0</v>
          </cell>
          <cell r="BP208">
            <v>709500.45121951227</v>
          </cell>
          <cell r="BQ208">
            <v>4555.4480723839497</v>
          </cell>
          <cell r="BR208" t="str">
            <v>Y</v>
          </cell>
          <cell r="BS208">
            <v>4577.4222659323368</v>
          </cell>
          <cell r="BT208">
            <v>1.4766799885794102E-2</v>
          </cell>
          <cell r="BU208">
            <v>0</v>
          </cell>
          <cell r="BV208">
            <v>709500.45121951227</v>
          </cell>
          <cell r="BW208">
            <v>0</v>
          </cell>
          <cell r="BX208">
            <v>709500.45121951227</v>
          </cell>
          <cell r="BY208">
            <v>3406</v>
          </cell>
          <cell r="BZ208">
            <v>706094.45121951227</v>
          </cell>
        </row>
        <row r="209">
          <cell r="C209">
            <v>9252075</v>
          </cell>
          <cell r="D209" t="str">
            <v>Heighington Millfield Primary Academy</v>
          </cell>
          <cell r="E209">
            <v>271</v>
          </cell>
          <cell r="F209">
            <v>271</v>
          </cell>
          <cell r="G209">
            <v>0</v>
          </cell>
          <cell r="H209">
            <v>871807</v>
          </cell>
          <cell r="I209">
            <v>0</v>
          </cell>
          <cell r="J209">
            <v>0</v>
          </cell>
          <cell r="K209">
            <v>13629.999999999987</v>
          </cell>
          <cell r="L209">
            <v>0</v>
          </cell>
          <cell r="M209">
            <v>18289.999999999982</v>
          </cell>
          <cell r="N209">
            <v>0</v>
          </cell>
          <cell r="O209">
            <v>0</v>
          </cell>
          <cell r="P209">
            <v>269.99999999999972</v>
          </cell>
          <cell r="Q209">
            <v>0</v>
          </cell>
          <cell r="R209">
            <v>920.00000000000023</v>
          </cell>
          <cell r="S209">
            <v>980.00000000000023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640.6485355648532</v>
          </cell>
          <cell r="AB209">
            <v>0</v>
          </cell>
          <cell r="AC209">
            <v>0</v>
          </cell>
          <cell r="AD209">
            <v>53257.391304347824</v>
          </cell>
          <cell r="AE209">
            <v>0</v>
          </cell>
          <cell r="AF209">
            <v>0</v>
          </cell>
          <cell r="AG209">
            <v>0</v>
          </cell>
          <cell r="AH209">
            <v>121300</v>
          </cell>
          <cell r="AI209">
            <v>0</v>
          </cell>
          <cell r="AJ209">
            <v>0</v>
          </cell>
          <cell r="AK209">
            <v>0</v>
          </cell>
          <cell r="AL209">
            <v>5460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871807</v>
          </cell>
          <cell r="AV209">
            <v>87988.039839912642</v>
          </cell>
          <cell r="AW209">
            <v>126760</v>
          </cell>
          <cell r="AX209">
            <v>98291.097892173901</v>
          </cell>
          <cell r="AY209">
            <v>1086555.0398399127</v>
          </cell>
          <cell r="AZ209">
            <v>1081095.0398399127</v>
          </cell>
          <cell r="BA209">
            <v>4265</v>
          </cell>
          <cell r="BB209">
            <v>1155815</v>
          </cell>
          <cell r="BC209">
            <v>74719.960160087328</v>
          </cell>
          <cell r="BD209">
            <v>0</v>
          </cell>
          <cell r="BE209">
            <v>1161275</v>
          </cell>
          <cell r="BF209">
            <v>1161275</v>
          </cell>
          <cell r="BG209">
            <v>0</v>
          </cell>
          <cell r="BH209">
            <v>1161275</v>
          </cell>
          <cell r="BI209">
            <v>1034515</v>
          </cell>
          <cell r="BJ209">
            <v>1034515</v>
          </cell>
          <cell r="BK209">
            <v>3817.39852398524</v>
          </cell>
          <cell r="BL209">
            <v>3740.5072463768115</v>
          </cell>
          <cell r="BM209">
            <v>2.0556377128505263E-2</v>
          </cell>
          <cell r="BN209">
            <v>0</v>
          </cell>
          <cell r="BO209">
            <v>0</v>
          </cell>
          <cell r="BP209">
            <v>1161275</v>
          </cell>
          <cell r="BQ209">
            <v>4265</v>
          </cell>
          <cell r="BR209" t="str">
            <v>Y</v>
          </cell>
          <cell r="BS209">
            <v>4285.1476014760146</v>
          </cell>
          <cell r="BT209">
            <v>2.0326050354038339E-2</v>
          </cell>
          <cell r="BU209">
            <v>0</v>
          </cell>
          <cell r="BV209">
            <v>1161275</v>
          </cell>
          <cell r="BW209">
            <v>0</v>
          </cell>
          <cell r="BX209">
            <v>1161275</v>
          </cell>
          <cell r="BY209">
            <v>5460</v>
          </cell>
          <cell r="BZ209">
            <v>1155815</v>
          </cell>
        </row>
        <row r="210">
          <cell r="C210">
            <v>9252077</v>
          </cell>
          <cell r="D210" t="str">
            <v>Spalding Parish Church of England Day School</v>
          </cell>
          <cell r="E210">
            <v>565</v>
          </cell>
          <cell r="F210">
            <v>565</v>
          </cell>
          <cell r="G210">
            <v>0</v>
          </cell>
          <cell r="H210">
            <v>1817605</v>
          </cell>
          <cell r="I210">
            <v>0</v>
          </cell>
          <cell r="J210">
            <v>0</v>
          </cell>
          <cell r="K210">
            <v>63449.999999999956</v>
          </cell>
          <cell r="L210">
            <v>0</v>
          </cell>
          <cell r="M210">
            <v>83780.000000000131</v>
          </cell>
          <cell r="N210">
            <v>0</v>
          </cell>
          <cell r="O210">
            <v>42755.673758865276</v>
          </cell>
          <cell r="P210">
            <v>14335.372340425538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72104.209445585104</v>
          </cell>
          <cell r="AB210">
            <v>0</v>
          </cell>
          <cell r="AC210">
            <v>0</v>
          </cell>
          <cell r="AD210">
            <v>177267.15575620765</v>
          </cell>
          <cell r="AE210">
            <v>0</v>
          </cell>
          <cell r="AF210">
            <v>11192.499999999987</v>
          </cell>
          <cell r="AG210">
            <v>0</v>
          </cell>
          <cell r="AH210">
            <v>121300</v>
          </cell>
          <cell r="AI210">
            <v>0</v>
          </cell>
          <cell r="AJ210">
            <v>0</v>
          </cell>
          <cell r="AK210">
            <v>0</v>
          </cell>
          <cell r="AL210">
            <v>9828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1817605</v>
          </cell>
          <cell r="AV210">
            <v>464884.91130108363</v>
          </cell>
          <cell r="AW210">
            <v>131128</v>
          </cell>
          <cell r="AX210">
            <v>284079.37584650592</v>
          </cell>
          <cell r="AY210">
            <v>2413617.9113010839</v>
          </cell>
          <cell r="AZ210">
            <v>2403789.9113010839</v>
          </cell>
          <cell r="BA210">
            <v>4265</v>
          </cell>
          <cell r="BB210">
            <v>2409725</v>
          </cell>
          <cell r="BC210">
            <v>5935.0886989161372</v>
          </cell>
          <cell r="BD210">
            <v>0</v>
          </cell>
          <cell r="BE210">
            <v>2419553</v>
          </cell>
          <cell r="BF210">
            <v>2419553</v>
          </cell>
          <cell r="BG210">
            <v>0</v>
          </cell>
          <cell r="BH210">
            <v>2419553</v>
          </cell>
          <cell r="BI210">
            <v>2288425</v>
          </cell>
          <cell r="BJ210">
            <v>2288425</v>
          </cell>
          <cell r="BK210">
            <v>4050.3097345132742</v>
          </cell>
          <cell r="BL210">
            <v>3947.6245210727971</v>
          </cell>
          <cell r="BM210">
            <v>2.6011899787412314E-2</v>
          </cell>
          <cell r="BN210">
            <v>0</v>
          </cell>
          <cell r="BO210">
            <v>0</v>
          </cell>
          <cell r="BP210">
            <v>2419553</v>
          </cell>
          <cell r="BQ210">
            <v>4265</v>
          </cell>
          <cell r="BR210" t="str">
            <v>Y</v>
          </cell>
          <cell r="BS210">
            <v>4282.394690265487</v>
          </cell>
          <cell r="BT210">
            <v>1.990248523971494E-2</v>
          </cell>
          <cell r="BU210">
            <v>0</v>
          </cell>
          <cell r="BV210">
            <v>2419553</v>
          </cell>
          <cell r="BW210">
            <v>0</v>
          </cell>
          <cell r="BX210">
            <v>2419553</v>
          </cell>
          <cell r="BY210">
            <v>9828</v>
          </cell>
          <cell r="BZ210">
            <v>2409725</v>
          </cell>
        </row>
        <row r="211">
          <cell r="C211">
            <v>9252078</v>
          </cell>
          <cell r="D211" t="str">
            <v>Ermine Primary Academy</v>
          </cell>
          <cell r="E211">
            <v>379</v>
          </cell>
          <cell r="F211">
            <v>379</v>
          </cell>
          <cell r="G211">
            <v>0</v>
          </cell>
          <cell r="H211">
            <v>1219243</v>
          </cell>
          <cell r="I211">
            <v>0</v>
          </cell>
          <cell r="J211">
            <v>0</v>
          </cell>
          <cell r="K211">
            <v>86010.000000000015</v>
          </cell>
          <cell r="L211">
            <v>0</v>
          </cell>
          <cell r="M211">
            <v>113280.00000000009</v>
          </cell>
          <cell r="N211">
            <v>0</v>
          </cell>
          <cell r="O211">
            <v>0</v>
          </cell>
          <cell r="P211">
            <v>5129.9999999999973</v>
          </cell>
          <cell r="Q211">
            <v>34019.999999999949</v>
          </cell>
          <cell r="R211">
            <v>21159.999999999978</v>
          </cell>
          <cell r="S211">
            <v>102409.99999999994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13017.325227963525</v>
          </cell>
          <cell r="AB211">
            <v>0</v>
          </cell>
          <cell r="AC211">
            <v>0</v>
          </cell>
          <cell r="AD211">
            <v>169948.41269841269</v>
          </cell>
          <cell r="AE211">
            <v>0</v>
          </cell>
          <cell r="AF211">
            <v>4865.4999999999918</v>
          </cell>
          <cell r="AG211">
            <v>0</v>
          </cell>
          <cell r="AH211">
            <v>121300</v>
          </cell>
          <cell r="AI211">
            <v>0</v>
          </cell>
          <cell r="AJ211">
            <v>0</v>
          </cell>
          <cell r="AK211">
            <v>0</v>
          </cell>
          <cell r="AL211">
            <v>7696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1219243</v>
          </cell>
          <cell r="AV211">
            <v>549841.23792637617</v>
          </cell>
          <cell r="AW211">
            <v>128996</v>
          </cell>
          <cell r="AX211">
            <v>321171.58818857139</v>
          </cell>
          <cell r="AY211">
            <v>1898080.2379263761</v>
          </cell>
          <cell r="AZ211">
            <v>1890384.2379263761</v>
          </cell>
          <cell r="BA211">
            <v>4265</v>
          </cell>
          <cell r="BB211">
            <v>1616435</v>
          </cell>
          <cell r="BC211">
            <v>0</v>
          </cell>
          <cell r="BD211">
            <v>0</v>
          </cell>
          <cell r="BE211">
            <v>1898080.2379263761</v>
          </cell>
          <cell r="BF211">
            <v>1898080.2379263763</v>
          </cell>
          <cell r="BG211">
            <v>0</v>
          </cell>
          <cell r="BH211">
            <v>1624131</v>
          </cell>
          <cell r="BI211">
            <v>1495135</v>
          </cell>
          <cell r="BJ211">
            <v>1769084.2379263761</v>
          </cell>
          <cell r="BK211">
            <v>4667.7684378004642</v>
          </cell>
          <cell r="BL211">
            <v>4446.2421376884422</v>
          </cell>
          <cell r="BM211">
            <v>4.9823264962171258E-2</v>
          </cell>
          <cell r="BN211">
            <v>0</v>
          </cell>
          <cell r="BO211">
            <v>0</v>
          </cell>
          <cell r="BP211">
            <v>1898080.2379263761</v>
          </cell>
          <cell r="BQ211">
            <v>4987.8212082490136</v>
          </cell>
          <cell r="BR211" t="str">
            <v>Y</v>
          </cell>
          <cell r="BS211">
            <v>5008.127276850596</v>
          </cell>
          <cell r="BT211">
            <v>4.9844236228955285E-2</v>
          </cell>
          <cell r="BU211">
            <v>0</v>
          </cell>
          <cell r="BV211">
            <v>1898080.2379263761</v>
          </cell>
          <cell r="BW211">
            <v>0</v>
          </cell>
          <cell r="BX211">
            <v>1898080.2379263761</v>
          </cell>
          <cell r="BY211">
            <v>7696</v>
          </cell>
          <cell r="BZ211">
            <v>1890384.2379263761</v>
          </cell>
        </row>
        <row r="212">
          <cell r="C212">
            <v>9252079</v>
          </cell>
          <cell r="D212" t="str">
            <v>Linchfield Academy</v>
          </cell>
          <cell r="E212">
            <v>339</v>
          </cell>
          <cell r="F212">
            <v>339</v>
          </cell>
          <cell r="G212">
            <v>0</v>
          </cell>
          <cell r="H212">
            <v>1090563</v>
          </cell>
          <cell r="I212">
            <v>0</v>
          </cell>
          <cell r="J212">
            <v>0</v>
          </cell>
          <cell r="K212">
            <v>26790.000000000004</v>
          </cell>
          <cell r="L212">
            <v>0</v>
          </cell>
          <cell r="M212">
            <v>36579.999999999971</v>
          </cell>
          <cell r="N212">
            <v>0</v>
          </cell>
          <cell r="O212">
            <v>5500.0000000000009</v>
          </cell>
          <cell r="P212">
            <v>539.99999999999977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1298.5423728813553</v>
          </cell>
          <cell r="AB212">
            <v>0</v>
          </cell>
          <cell r="AC212">
            <v>0</v>
          </cell>
          <cell r="AD212">
            <v>138830.73825503356</v>
          </cell>
          <cell r="AE212">
            <v>0</v>
          </cell>
          <cell r="AF212">
            <v>0</v>
          </cell>
          <cell r="AG212">
            <v>0</v>
          </cell>
          <cell r="AH212">
            <v>121300</v>
          </cell>
          <cell r="AI212">
            <v>0</v>
          </cell>
          <cell r="AJ212">
            <v>0</v>
          </cell>
          <cell r="AK212">
            <v>0</v>
          </cell>
          <cell r="AL212">
            <v>8243.2000000000007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1090563</v>
          </cell>
          <cell r="AV212">
            <v>209539.28062791488</v>
          </cell>
          <cell r="AW212">
            <v>129543.2</v>
          </cell>
          <cell r="AX212">
            <v>176667.18540832214</v>
          </cell>
          <cell r="AY212">
            <v>1429645.4806279149</v>
          </cell>
          <cell r="AZ212">
            <v>1421402.2806279149</v>
          </cell>
          <cell r="BA212">
            <v>4265</v>
          </cell>
          <cell r="BB212">
            <v>1445835</v>
          </cell>
          <cell r="BC212">
            <v>24432.719372085063</v>
          </cell>
          <cell r="BD212">
            <v>0</v>
          </cell>
          <cell r="BE212">
            <v>1454078.2</v>
          </cell>
          <cell r="BF212">
            <v>1454078.2</v>
          </cell>
          <cell r="BG212">
            <v>0</v>
          </cell>
          <cell r="BH212">
            <v>1454078.2</v>
          </cell>
          <cell r="BI212">
            <v>1324535</v>
          </cell>
          <cell r="BJ212">
            <v>1324535</v>
          </cell>
          <cell r="BK212">
            <v>3907.1828908554571</v>
          </cell>
          <cell r="BL212">
            <v>3818.9880952380954</v>
          </cell>
          <cell r="BM212">
            <v>2.309376028883986E-2</v>
          </cell>
          <cell r="BN212">
            <v>0</v>
          </cell>
          <cell r="BO212">
            <v>0</v>
          </cell>
          <cell r="BP212">
            <v>1454078.2</v>
          </cell>
          <cell r="BQ212">
            <v>4265</v>
          </cell>
          <cell r="BR212" t="str">
            <v>Y</v>
          </cell>
          <cell r="BS212">
            <v>4289.3162241887903</v>
          </cell>
          <cell r="BT212">
            <v>2.0164637578991895E-2</v>
          </cell>
          <cell r="BU212">
            <v>0</v>
          </cell>
          <cell r="BV212">
            <v>1454078.2</v>
          </cell>
          <cell r="BW212">
            <v>0</v>
          </cell>
          <cell r="BX212">
            <v>1454078.2</v>
          </cell>
          <cell r="BY212">
            <v>8243.2000000000007</v>
          </cell>
          <cell r="BZ212">
            <v>1445835</v>
          </cell>
        </row>
        <row r="213">
          <cell r="C213">
            <v>9252080</v>
          </cell>
          <cell r="D213" t="str">
            <v>St Paul's Community Primary and Nursery School, Spalding</v>
          </cell>
          <cell r="E213">
            <v>173</v>
          </cell>
          <cell r="F213">
            <v>173</v>
          </cell>
          <cell r="G213">
            <v>0</v>
          </cell>
          <cell r="H213">
            <v>556541</v>
          </cell>
          <cell r="I213">
            <v>0</v>
          </cell>
          <cell r="J213">
            <v>0</v>
          </cell>
          <cell r="K213">
            <v>30549.999999999985</v>
          </cell>
          <cell r="L213">
            <v>0</v>
          </cell>
          <cell r="M213">
            <v>38939.999999999956</v>
          </cell>
          <cell r="N213">
            <v>0</v>
          </cell>
          <cell r="O213">
            <v>12759.999999999985</v>
          </cell>
          <cell r="P213">
            <v>21869.999999999996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22919.517241379348</v>
          </cell>
          <cell r="AB213">
            <v>0</v>
          </cell>
          <cell r="AC213">
            <v>0</v>
          </cell>
          <cell r="AD213">
            <v>63647.906976744191</v>
          </cell>
          <cell r="AE213">
            <v>0</v>
          </cell>
          <cell r="AF213">
            <v>11673.500000000047</v>
          </cell>
          <cell r="AG213">
            <v>0</v>
          </cell>
          <cell r="AH213">
            <v>121300</v>
          </cell>
          <cell r="AI213">
            <v>0</v>
          </cell>
          <cell r="AJ213">
            <v>0</v>
          </cell>
          <cell r="AK213">
            <v>0</v>
          </cell>
          <cell r="AL213">
            <v>3379.2000000000007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556541</v>
          </cell>
          <cell r="AV213">
            <v>202360.92421812352</v>
          </cell>
          <cell r="AW213">
            <v>124679.2</v>
          </cell>
          <cell r="AX213">
            <v>115208.11116651162</v>
          </cell>
          <cell r="AY213">
            <v>883581.1242181235</v>
          </cell>
          <cell r="AZ213">
            <v>880201.92421812355</v>
          </cell>
          <cell r="BA213">
            <v>4265</v>
          </cell>
          <cell r="BB213">
            <v>737845</v>
          </cell>
          <cell r="BC213">
            <v>0</v>
          </cell>
          <cell r="BD213">
            <v>0</v>
          </cell>
          <cell r="BE213">
            <v>883581.1242181235</v>
          </cell>
          <cell r="BF213">
            <v>883581.1242181235</v>
          </cell>
          <cell r="BG213">
            <v>0</v>
          </cell>
          <cell r="BH213">
            <v>741224.2</v>
          </cell>
          <cell r="BI213">
            <v>616545</v>
          </cell>
          <cell r="BJ213">
            <v>758901.92421812355</v>
          </cell>
          <cell r="BK213">
            <v>4386.7163249602518</v>
          </cell>
          <cell r="BL213">
            <v>4162.7744396739135</v>
          </cell>
          <cell r="BM213">
            <v>5.3796305452447353E-2</v>
          </cell>
          <cell r="BN213">
            <v>0</v>
          </cell>
          <cell r="BO213">
            <v>0</v>
          </cell>
          <cell r="BP213">
            <v>883581.1242181235</v>
          </cell>
          <cell r="BQ213">
            <v>5087.8723943244131</v>
          </cell>
          <cell r="BR213" t="str">
            <v>Y</v>
          </cell>
          <cell r="BS213">
            <v>5107.405342301292</v>
          </cell>
          <cell r="BT213">
            <v>7.0581305391362426E-2</v>
          </cell>
          <cell r="BU213">
            <v>0</v>
          </cell>
          <cell r="BV213">
            <v>883581.1242181235</v>
          </cell>
          <cell r="BW213">
            <v>0</v>
          </cell>
          <cell r="BX213">
            <v>883581.1242181235</v>
          </cell>
          <cell r="BY213">
            <v>-9444.6</v>
          </cell>
          <cell r="BZ213">
            <v>893025.72421812348</v>
          </cell>
        </row>
        <row r="214">
          <cell r="C214">
            <v>9252086</v>
          </cell>
          <cell r="D214" t="str">
            <v>Surfleet Primary School</v>
          </cell>
          <cell r="E214">
            <v>73</v>
          </cell>
          <cell r="F214">
            <v>73</v>
          </cell>
          <cell r="G214">
            <v>0</v>
          </cell>
          <cell r="H214">
            <v>234841</v>
          </cell>
          <cell r="I214">
            <v>0</v>
          </cell>
          <cell r="J214">
            <v>0</v>
          </cell>
          <cell r="K214">
            <v>13159.999999999984</v>
          </cell>
          <cell r="L214">
            <v>0</v>
          </cell>
          <cell r="M214">
            <v>16519.999999999978</v>
          </cell>
          <cell r="N214">
            <v>0</v>
          </cell>
          <cell r="O214">
            <v>2860.0000000000014</v>
          </cell>
          <cell r="P214">
            <v>270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4374.4696969696943</v>
          </cell>
          <cell r="AB214">
            <v>0</v>
          </cell>
          <cell r="AC214">
            <v>0</v>
          </cell>
          <cell r="AD214">
            <v>24996.969696969696</v>
          </cell>
          <cell r="AE214">
            <v>0</v>
          </cell>
          <cell r="AF214">
            <v>0</v>
          </cell>
          <cell r="AG214">
            <v>0</v>
          </cell>
          <cell r="AH214">
            <v>121300</v>
          </cell>
          <cell r="AI214">
            <v>55000</v>
          </cell>
          <cell r="AJ214">
            <v>0</v>
          </cell>
          <cell r="AK214">
            <v>0</v>
          </cell>
          <cell r="AL214">
            <v>7734.5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234841</v>
          </cell>
          <cell r="AV214">
            <v>62181.439393939356</v>
          </cell>
          <cell r="AW214">
            <v>184034.5</v>
          </cell>
          <cell r="AX214">
            <v>46576.137665454531</v>
          </cell>
          <cell r="AY214">
            <v>481056.93939393933</v>
          </cell>
          <cell r="AZ214">
            <v>473322.43939393933</v>
          </cell>
          <cell r="BA214">
            <v>4265</v>
          </cell>
          <cell r="BB214">
            <v>311345</v>
          </cell>
          <cell r="BC214">
            <v>0</v>
          </cell>
          <cell r="BD214">
            <v>0</v>
          </cell>
          <cell r="BE214">
            <v>481056.93939393933</v>
          </cell>
          <cell r="BF214">
            <v>481056.93939393933</v>
          </cell>
          <cell r="BG214">
            <v>0</v>
          </cell>
          <cell r="BH214">
            <v>319079.5</v>
          </cell>
          <cell r="BI214">
            <v>135045</v>
          </cell>
          <cell r="BJ214">
            <v>297022.43939393933</v>
          </cell>
          <cell r="BK214">
            <v>4068.8005396430044</v>
          </cell>
          <cell r="BL214">
            <v>3169.0852486842105</v>
          </cell>
          <cell r="BM214">
            <v>0.283903783065587</v>
          </cell>
          <cell r="BN214">
            <v>0</v>
          </cell>
          <cell r="BO214">
            <v>0</v>
          </cell>
          <cell r="BP214">
            <v>481056.93939393933</v>
          </cell>
          <cell r="BQ214">
            <v>6483.8690327936893</v>
          </cell>
          <cell r="BR214" t="str">
            <v>Y</v>
          </cell>
          <cell r="BS214">
            <v>6589.8210875882105</v>
          </cell>
          <cell r="BT214">
            <v>0.17873407516855866</v>
          </cell>
          <cell r="BU214">
            <v>0</v>
          </cell>
          <cell r="BV214">
            <v>481056.93939393933</v>
          </cell>
          <cell r="BW214">
            <v>0</v>
          </cell>
          <cell r="BX214">
            <v>481056.93939393933</v>
          </cell>
          <cell r="BY214">
            <v>7734.5</v>
          </cell>
          <cell r="BZ214">
            <v>473322.43939393933</v>
          </cell>
        </row>
        <row r="215">
          <cell r="C215">
            <v>9252088</v>
          </cell>
          <cell r="D215" t="str">
            <v>Gedney Church End Primary Academy</v>
          </cell>
          <cell r="E215">
            <v>77</v>
          </cell>
          <cell r="F215">
            <v>77</v>
          </cell>
          <cell r="G215">
            <v>0</v>
          </cell>
          <cell r="H215">
            <v>247709</v>
          </cell>
          <cell r="I215">
            <v>0</v>
          </cell>
          <cell r="J215">
            <v>0</v>
          </cell>
          <cell r="K215">
            <v>15040.000000000016</v>
          </cell>
          <cell r="L215">
            <v>0</v>
          </cell>
          <cell r="M215">
            <v>20060.000000000022</v>
          </cell>
          <cell r="N215">
            <v>0</v>
          </cell>
          <cell r="O215">
            <v>10119.999999999995</v>
          </cell>
          <cell r="P215">
            <v>0</v>
          </cell>
          <cell r="Q215">
            <v>0</v>
          </cell>
          <cell r="R215">
            <v>2299.9999999999986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29395.27027027027</v>
          </cell>
          <cell r="AE215">
            <v>0</v>
          </cell>
          <cell r="AF215">
            <v>4051.5000000000091</v>
          </cell>
          <cell r="AG215">
            <v>0</v>
          </cell>
          <cell r="AH215">
            <v>121300</v>
          </cell>
          <cell r="AI215">
            <v>24457.009345794373</v>
          </cell>
          <cell r="AJ215">
            <v>0</v>
          </cell>
          <cell r="AK215">
            <v>0</v>
          </cell>
          <cell r="AL215">
            <v>5863.25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247709</v>
          </cell>
          <cell r="AV215">
            <v>80966.77027027031</v>
          </cell>
          <cell r="AW215">
            <v>151620.25934579439</v>
          </cell>
          <cell r="AX215">
            <v>56812.79183945946</v>
          </cell>
          <cell r="AY215">
            <v>480296.02961606468</v>
          </cell>
          <cell r="AZ215">
            <v>474432.77961606468</v>
          </cell>
          <cell r="BA215">
            <v>4265</v>
          </cell>
          <cell r="BB215">
            <v>328405</v>
          </cell>
          <cell r="BC215">
            <v>0</v>
          </cell>
          <cell r="BD215">
            <v>0</v>
          </cell>
          <cell r="BE215">
            <v>480296.02961606468</v>
          </cell>
          <cell r="BF215">
            <v>480296.02961606468</v>
          </cell>
          <cell r="BG215">
            <v>0</v>
          </cell>
          <cell r="BH215">
            <v>334268.25</v>
          </cell>
          <cell r="BI215">
            <v>182647.99065420561</v>
          </cell>
          <cell r="BJ215">
            <v>328675.7702702703</v>
          </cell>
          <cell r="BK215">
            <v>4268.5164970164969</v>
          </cell>
          <cell r="BL215">
            <v>3687.9588044836155</v>
          </cell>
          <cell r="BM215">
            <v>0.15741978783143445</v>
          </cell>
          <cell r="BN215">
            <v>0</v>
          </cell>
          <cell r="BO215">
            <v>0</v>
          </cell>
          <cell r="BP215">
            <v>480296.02961606468</v>
          </cell>
          <cell r="BQ215">
            <v>6161.4646703385024</v>
          </cell>
          <cell r="BR215" t="str">
            <v>Y</v>
          </cell>
          <cell r="BS215">
            <v>6237.6107742346067</v>
          </cell>
          <cell r="BT215">
            <v>0.11242828666032012</v>
          </cell>
          <cell r="BU215">
            <v>0</v>
          </cell>
          <cell r="BV215">
            <v>480296.02961606468</v>
          </cell>
          <cell r="BW215">
            <v>0</v>
          </cell>
          <cell r="BX215">
            <v>480296.02961606468</v>
          </cell>
          <cell r="BY215">
            <v>5863.25</v>
          </cell>
          <cell r="BZ215">
            <v>474432.77961606468</v>
          </cell>
        </row>
        <row r="216">
          <cell r="C216">
            <v>9252093</v>
          </cell>
          <cell r="D216" t="str">
            <v>Holbeach Primary Academy</v>
          </cell>
          <cell r="E216">
            <v>311</v>
          </cell>
          <cell r="F216">
            <v>311</v>
          </cell>
          <cell r="G216">
            <v>0</v>
          </cell>
          <cell r="H216">
            <v>1000487</v>
          </cell>
          <cell r="I216">
            <v>0</v>
          </cell>
          <cell r="J216">
            <v>0</v>
          </cell>
          <cell r="K216">
            <v>39949.999999999949</v>
          </cell>
          <cell r="L216">
            <v>0</v>
          </cell>
          <cell r="M216">
            <v>54870.000000000073</v>
          </cell>
          <cell r="N216">
            <v>0</v>
          </cell>
          <cell r="O216">
            <v>4634.9032258064535</v>
          </cell>
          <cell r="P216">
            <v>18148.354838709722</v>
          </cell>
          <cell r="Q216">
            <v>421.35483870967704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8555.4119850187217</v>
          </cell>
          <cell r="AB216">
            <v>0</v>
          </cell>
          <cell r="AC216">
            <v>0</v>
          </cell>
          <cell r="AD216">
            <v>118966.57587548638</v>
          </cell>
          <cell r="AE216">
            <v>0</v>
          </cell>
          <cell r="AF216">
            <v>7714.4999999999945</v>
          </cell>
          <cell r="AG216">
            <v>0</v>
          </cell>
          <cell r="AH216">
            <v>121300</v>
          </cell>
          <cell r="AI216">
            <v>0</v>
          </cell>
          <cell r="AJ216">
            <v>0</v>
          </cell>
          <cell r="AK216">
            <v>0</v>
          </cell>
          <cell r="AL216">
            <v>4680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1000487</v>
          </cell>
          <cell r="AV216">
            <v>253261.100763731</v>
          </cell>
          <cell r="AW216">
            <v>125980</v>
          </cell>
          <cell r="AX216">
            <v>173329.36018848757</v>
          </cell>
          <cell r="AY216">
            <v>1379728.1007637309</v>
          </cell>
          <cell r="AZ216">
            <v>1375048.1007637309</v>
          </cell>
          <cell r="BA216">
            <v>4265</v>
          </cell>
          <cell r="BB216">
            <v>1326415</v>
          </cell>
          <cell r="BC216">
            <v>0</v>
          </cell>
          <cell r="BD216">
            <v>0</v>
          </cell>
          <cell r="BE216">
            <v>1379728.1007637309</v>
          </cell>
          <cell r="BF216">
            <v>1379728.1007637312</v>
          </cell>
          <cell r="BG216">
            <v>0</v>
          </cell>
          <cell r="BH216">
            <v>1331095</v>
          </cell>
          <cell r="BI216">
            <v>1205115</v>
          </cell>
          <cell r="BJ216">
            <v>1253748.1007637309</v>
          </cell>
          <cell r="BK216">
            <v>4031.34437544608</v>
          </cell>
          <cell r="BL216">
            <v>3773.0495417508419</v>
          </cell>
          <cell r="BM216">
            <v>6.8457843141751934E-2</v>
          </cell>
          <cell r="BN216">
            <v>0</v>
          </cell>
          <cell r="BO216">
            <v>0</v>
          </cell>
          <cell r="BP216">
            <v>1379728.1007637309</v>
          </cell>
          <cell r="BQ216">
            <v>4421.3765297869159</v>
          </cell>
          <cell r="BR216" t="str">
            <v>Y</v>
          </cell>
          <cell r="BS216">
            <v>4436.4247612981699</v>
          </cell>
          <cell r="BT216">
            <v>5.6990072414691229E-2</v>
          </cell>
          <cell r="BU216">
            <v>0</v>
          </cell>
          <cell r="BV216">
            <v>1379728.1007637309</v>
          </cell>
          <cell r="BW216">
            <v>0</v>
          </cell>
          <cell r="BX216">
            <v>1379728.1007637309</v>
          </cell>
          <cell r="BY216">
            <v>4680</v>
          </cell>
          <cell r="BZ216">
            <v>1375048.1007637309</v>
          </cell>
        </row>
        <row r="217">
          <cell r="C217">
            <v>9252095</v>
          </cell>
          <cell r="D217" t="str">
            <v>Long Sutton County Primary School</v>
          </cell>
          <cell r="E217">
            <v>412</v>
          </cell>
          <cell r="F217">
            <v>412</v>
          </cell>
          <cell r="G217">
            <v>0</v>
          </cell>
          <cell r="H217">
            <v>1325404</v>
          </cell>
          <cell r="I217">
            <v>0</v>
          </cell>
          <cell r="J217">
            <v>0</v>
          </cell>
          <cell r="K217">
            <v>36660.000000000087</v>
          </cell>
          <cell r="L217">
            <v>0</v>
          </cell>
          <cell r="M217">
            <v>54279.999999999898</v>
          </cell>
          <cell r="N217">
            <v>0</v>
          </cell>
          <cell r="O217">
            <v>28380.000000000011</v>
          </cell>
          <cell r="P217">
            <v>9719.9999999999982</v>
          </cell>
          <cell r="Q217">
            <v>0</v>
          </cell>
          <cell r="R217">
            <v>11960.000000000007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2615.5056179775333</v>
          </cell>
          <cell r="AB217">
            <v>0</v>
          </cell>
          <cell r="AC217">
            <v>0</v>
          </cell>
          <cell r="AD217">
            <v>148979.20000000001</v>
          </cell>
          <cell r="AE217">
            <v>0</v>
          </cell>
          <cell r="AF217">
            <v>0</v>
          </cell>
          <cell r="AG217">
            <v>0</v>
          </cell>
          <cell r="AH217">
            <v>121300</v>
          </cell>
          <cell r="AI217">
            <v>0</v>
          </cell>
          <cell r="AJ217">
            <v>0</v>
          </cell>
          <cell r="AK217">
            <v>0</v>
          </cell>
          <cell r="AL217">
            <v>9100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1325404</v>
          </cell>
          <cell r="AV217">
            <v>292594.70561797754</v>
          </cell>
          <cell r="AW217">
            <v>130400</v>
          </cell>
          <cell r="AX217">
            <v>226668.79152000003</v>
          </cell>
          <cell r="AY217">
            <v>1748398.7056179775</v>
          </cell>
          <cell r="AZ217">
            <v>1739298.7056179775</v>
          </cell>
          <cell r="BA217">
            <v>4265</v>
          </cell>
          <cell r="BB217">
            <v>1757180</v>
          </cell>
          <cell r="BC217">
            <v>17881.294382022461</v>
          </cell>
          <cell r="BD217">
            <v>0</v>
          </cell>
          <cell r="BE217">
            <v>1766280</v>
          </cell>
          <cell r="BF217">
            <v>1766280</v>
          </cell>
          <cell r="BG217">
            <v>0</v>
          </cell>
          <cell r="BH217">
            <v>1766280</v>
          </cell>
          <cell r="BI217">
            <v>1635880</v>
          </cell>
          <cell r="BJ217">
            <v>1635880</v>
          </cell>
          <cell r="BK217">
            <v>3970.5825242718447</v>
          </cell>
          <cell r="BL217">
            <v>3880.4938271604938</v>
          </cell>
          <cell r="BM217">
            <v>2.3215781579344064E-2</v>
          </cell>
          <cell r="BN217">
            <v>0</v>
          </cell>
          <cell r="BO217">
            <v>0</v>
          </cell>
          <cell r="BP217">
            <v>1766280</v>
          </cell>
          <cell r="BQ217">
            <v>4265</v>
          </cell>
          <cell r="BR217" t="str">
            <v>Y</v>
          </cell>
          <cell r="BS217">
            <v>4287.0873786407765</v>
          </cell>
          <cell r="BT217">
            <v>2.0135363307587806E-2</v>
          </cell>
          <cell r="BU217">
            <v>0</v>
          </cell>
          <cell r="BV217">
            <v>1766280</v>
          </cell>
          <cell r="BW217">
            <v>0</v>
          </cell>
          <cell r="BX217">
            <v>1766280</v>
          </cell>
          <cell r="BY217">
            <v>9100</v>
          </cell>
          <cell r="BZ217">
            <v>1757180</v>
          </cell>
        </row>
        <row r="218">
          <cell r="C218">
            <v>9252099</v>
          </cell>
          <cell r="D218" t="str">
            <v>West Grantham Church of England Primary Academy</v>
          </cell>
          <cell r="E218">
            <v>263</v>
          </cell>
          <cell r="F218">
            <v>263</v>
          </cell>
          <cell r="G218">
            <v>0</v>
          </cell>
          <cell r="H218">
            <v>846071</v>
          </cell>
          <cell r="I218">
            <v>0</v>
          </cell>
          <cell r="J218">
            <v>0</v>
          </cell>
          <cell r="K218">
            <v>78959.999999999971</v>
          </cell>
          <cell r="L218">
            <v>0</v>
          </cell>
          <cell r="M218">
            <v>104430.00000000003</v>
          </cell>
          <cell r="N218">
            <v>0</v>
          </cell>
          <cell r="O218">
            <v>5059.9999999999982</v>
          </cell>
          <cell r="P218">
            <v>4050.0000000000005</v>
          </cell>
          <cell r="Q218">
            <v>6720.0000000000018</v>
          </cell>
          <cell r="R218">
            <v>18860</v>
          </cell>
          <cell r="S218">
            <v>71050.000000000073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12646.382978723403</v>
          </cell>
          <cell r="AB218">
            <v>0</v>
          </cell>
          <cell r="AC218">
            <v>0</v>
          </cell>
          <cell r="AD218">
            <v>115916.4315352697</v>
          </cell>
          <cell r="AE218">
            <v>0</v>
          </cell>
          <cell r="AF218">
            <v>4902.6412213740487</v>
          </cell>
          <cell r="AG218">
            <v>0</v>
          </cell>
          <cell r="AH218">
            <v>121300</v>
          </cell>
          <cell r="AI218">
            <v>0</v>
          </cell>
          <cell r="AJ218">
            <v>0</v>
          </cell>
          <cell r="AK218">
            <v>0</v>
          </cell>
          <cell r="AL218">
            <v>8892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846071</v>
          </cell>
          <cell r="AV218">
            <v>422595.4557353672</v>
          </cell>
          <cell r="AW218">
            <v>130192</v>
          </cell>
          <cell r="AX218">
            <v>227104.2040229046</v>
          </cell>
          <cell r="AY218">
            <v>1398858.4557353673</v>
          </cell>
          <cell r="AZ218">
            <v>1389966.4557353673</v>
          </cell>
          <cell r="BA218">
            <v>4265</v>
          </cell>
          <cell r="BB218">
            <v>1121695</v>
          </cell>
          <cell r="BC218">
            <v>0</v>
          </cell>
          <cell r="BD218">
            <v>0</v>
          </cell>
          <cell r="BE218">
            <v>1398858.4557353673</v>
          </cell>
          <cell r="BF218">
            <v>1398858.455735367</v>
          </cell>
          <cell r="BG218">
            <v>0</v>
          </cell>
          <cell r="BH218">
            <v>1130587</v>
          </cell>
          <cell r="BI218">
            <v>1000395</v>
          </cell>
          <cell r="BJ218">
            <v>1268666.4557353673</v>
          </cell>
          <cell r="BK218">
            <v>4823.8268278911301</v>
          </cell>
          <cell r="BL218">
            <v>4669.0093287625423</v>
          </cell>
          <cell r="BM218">
            <v>3.3158532833692161E-2</v>
          </cell>
          <cell r="BN218">
            <v>0</v>
          </cell>
          <cell r="BO218">
            <v>0</v>
          </cell>
          <cell r="BP218">
            <v>1398858.4557353673</v>
          </cell>
          <cell r="BQ218">
            <v>5285.0435579291534</v>
          </cell>
          <cell r="BR218" t="str">
            <v>Y</v>
          </cell>
          <cell r="BS218">
            <v>5318.8534438607121</v>
          </cell>
          <cell r="BT218">
            <v>4.2006491348673514E-2</v>
          </cell>
          <cell r="BU218">
            <v>0</v>
          </cell>
          <cell r="BV218">
            <v>1398858.4557353673</v>
          </cell>
          <cell r="BW218">
            <v>0</v>
          </cell>
          <cell r="BX218">
            <v>1398858.4557353673</v>
          </cell>
          <cell r="BY218">
            <v>8892</v>
          </cell>
          <cell r="BZ218">
            <v>1389966.4557353673</v>
          </cell>
        </row>
        <row r="219">
          <cell r="C219">
            <v>9252105</v>
          </cell>
          <cell r="D219" t="str">
            <v>Lutton St Nicholas Primary Academy</v>
          </cell>
          <cell r="E219">
            <v>93</v>
          </cell>
          <cell r="F219">
            <v>93</v>
          </cell>
          <cell r="G219">
            <v>0</v>
          </cell>
          <cell r="H219">
            <v>299181</v>
          </cell>
          <cell r="I219">
            <v>0</v>
          </cell>
          <cell r="J219">
            <v>0</v>
          </cell>
          <cell r="K219">
            <v>8929.9999999999909</v>
          </cell>
          <cell r="L219">
            <v>0</v>
          </cell>
          <cell r="M219">
            <v>12389.999999999987</v>
          </cell>
          <cell r="N219">
            <v>0</v>
          </cell>
          <cell r="O219">
            <v>8359.9999999999927</v>
          </cell>
          <cell r="P219">
            <v>1350.0000000000011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633.07228915662461</v>
          </cell>
          <cell r="AB219">
            <v>0</v>
          </cell>
          <cell r="AC219">
            <v>0</v>
          </cell>
          <cell r="AD219">
            <v>41010.731707317078</v>
          </cell>
          <cell r="AE219">
            <v>0</v>
          </cell>
          <cell r="AF219">
            <v>0</v>
          </cell>
          <cell r="AG219">
            <v>0</v>
          </cell>
          <cell r="AH219">
            <v>121300</v>
          </cell>
          <cell r="AI219">
            <v>0</v>
          </cell>
          <cell r="AJ219">
            <v>0</v>
          </cell>
          <cell r="AK219">
            <v>0</v>
          </cell>
          <cell r="AL219">
            <v>7734.5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299181</v>
          </cell>
          <cell r="AV219">
            <v>72673.803996473667</v>
          </cell>
          <cell r="AW219">
            <v>129034.5</v>
          </cell>
          <cell r="AX219">
            <v>63872.652554146334</v>
          </cell>
          <cell r="AY219">
            <v>500889.30399647367</v>
          </cell>
          <cell r="AZ219">
            <v>493154.80399647367</v>
          </cell>
          <cell r="BA219">
            <v>4265</v>
          </cell>
          <cell r="BB219">
            <v>396645</v>
          </cell>
          <cell r="BC219">
            <v>0</v>
          </cell>
          <cell r="BD219">
            <v>0</v>
          </cell>
          <cell r="BE219">
            <v>500889.30399647367</v>
          </cell>
          <cell r="BF219">
            <v>500889.30399647367</v>
          </cell>
          <cell r="BG219">
            <v>0</v>
          </cell>
          <cell r="BH219">
            <v>404379.5</v>
          </cell>
          <cell r="BI219">
            <v>275345</v>
          </cell>
          <cell r="BJ219">
            <v>371854.80399647367</v>
          </cell>
          <cell r="BK219">
            <v>3998.4387526502546</v>
          </cell>
          <cell r="BL219">
            <v>3784.9805968421051</v>
          </cell>
          <cell r="BM219">
            <v>5.6396103056972728E-2</v>
          </cell>
          <cell r="BN219">
            <v>0</v>
          </cell>
          <cell r="BO219">
            <v>0</v>
          </cell>
          <cell r="BP219">
            <v>500889.30399647367</v>
          </cell>
          <cell r="BQ219">
            <v>5302.739827919072</v>
          </cell>
          <cell r="BR219" t="str">
            <v>Y</v>
          </cell>
          <cell r="BS219">
            <v>5385.9064945857381</v>
          </cell>
          <cell r="BT219">
            <v>4.7181946433966226E-2</v>
          </cell>
          <cell r="BU219">
            <v>0</v>
          </cell>
          <cell r="BV219">
            <v>500889.30399647367</v>
          </cell>
          <cell r="BW219">
            <v>0</v>
          </cell>
          <cell r="BX219">
            <v>500889.30399647367</v>
          </cell>
          <cell r="BY219">
            <v>7734.5</v>
          </cell>
          <cell r="BZ219">
            <v>493154.80399647367</v>
          </cell>
        </row>
        <row r="220">
          <cell r="C220">
            <v>9252116</v>
          </cell>
          <cell r="D220" t="str">
            <v>Boston West Academy</v>
          </cell>
          <cell r="E220">
            <v>417</v>
          </cell>
          <cell r="F220">
            <v>417</v>
          </cell>
          <cell r="G220">
            <v>0</v>
          </cell>
          <cell r="H220">
            <v>1341489</v>
          </cell>
          <cell r="I220">
            <v>0</v>
          </cell>
          <cell r="J220">
            <v>0</v>
          </cell>
          <cell r="K220">
            <v>31959.99999999992</v>
          </cell>
          <cell r="L220">
            <v>0</v>
          </cell>
          <cell r="M220">
            <v>44840.000000000036</v>
          </cell>
          <cell r="N220">
            <v>0</v>
          </cell>
          <cell r="O220">
            <v>17159.999999999982</v>
          </cell>
          <cell r="P220">
            <v>9989.9999999999964</v>
          </cell>
          <cell r="Q220">
            <v>19319.999999999935</v>
          </cell>
          <cell r="R220">
            <v>919.99999999999909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18478.823529411762</v>
          </cell>
          <cell r="AB220">
            <v>0</v>
          </cell>
          <cell r="AC220">
            <v>0</v>
          </cell>
          <cell r="AD220">
            <v>134822.12464589236</v>
          </cell>
          <cell r="AE220">
            <v>0</v>
          </cell>
          <cell r="AF220">
            <v>0</v>
          </cell>
          <cell r="AG220">
            <v>0</v>
          </cell>
          <cell r="AH220">
            <v>121300</v>
          </cell>
          <cell r="AI220">
            <v>0</v>
          </cell>
          <cell r="AJ220">
            <v>0</v>
          </cell>
          <cell r="AK220">
            <v>0</v>
          </cell>
          <cell r="AL220">
            <v>8788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1341489</v>
          </cell>
          <cell r="AV220">
            <v>277490.94817530399</v>
          </cell>
          <cell r="AW220">
            <v>130088</v>
          </cell>
          <cell r="AX220">
            <v>213756.74371796031</v>
          </cell>
          <cell r="AY220">
            <v>1749067.9481753041</v>
          </cell>
          <cell r="AZ220">
            <v>1740279.9481753041</v>
          </cell>
          <cell r="BA220">
            <v>4265</v>
          </cell>
          <cell r="BB220">
            <v>1778505</v>
          </cell>
          <cell r="BC220">
            <v>38225.051824695896</v>
          </cell>
          <cell r="BD220">
            <v>0</v>
          </cell>
          <cell r="BE220">
            <v>1787293</v>
          </cell>
          <cell r="BF220">
            <v>1787293</v>
          </cell>
          <cell r="BG220">
            <v>0</v>
          </cell>
          <cell r="BH220">
            <v>1787293</v>
          </cell>
          <cell r="BI220">
            <v>1657205</v>
          </cell>
          <cell r="BJ220">
            <v>1657205</v>
          </cell>
          <cell r="BK220">
            <v>3974.1127098321344</v>
          </cell>
          <cell r="BL220">
            <v>3889.8086124401916</v>
          </cell>
          <cell r="BM220">
            <v>2.1673070783566492E-2</v>
          </cell>
          <cell r="BN220">
            <v>0</v>
          </cell>
          <cell r="BO220">
            <v>0</v>
          </cell>
          <cell r="BP220">
            <v>1787293</v>
          </cell>
          <cell r="BQ220">
            <v>4265</v>
          </cell>
          <cell r="BR220" t="str">
            <v>Y</v>
          </cell>
          <cell r="BS220">
            <v>4286.074340527578</v>
          </cell>
          <cell r="BT220">
            <v>2.0245163710673975E-2</v>
          </cell>
          <cell r="BU220">
            <v>0</v>
          </cell>
          <cell r="BV220">
            <v>1787293</v>
          </cell>
          <cell r="BW220">
            <v>0</v>
          </cell>
          <cell r="BX220">
            <v>1787293</v>
          </cell>
          <cell r="BY220">
            <v>8788</v>
          </cell>
          <cell r="BZ220">
            <v>1778505</v>
          </cell>
        </row>
        <row r="221">
          <cell r="C221">
            <v>9252122</v>
          </cell>
          <cell r="D221" t="str">
            <v>Bracebridge Infant and Nursery School</v>
          </cell>
          <cell r="E221">
            <v>57</v>
          </cell>
          <cell r="F221">
            <v>57</v>
          </cell>
          <cell r="G221">
            <v>0</v>
          </cell>
          <cell r="H221">
            <v>183369</v>
          </cell>
          <cell r="I221">
            <v>0</v>
          </cell>
          <cell r="J221">
            <v>0</v>
          </cell>
          <cell r="K221">
            <v>6109.9999999999864</v>
          </cell>
          <cell r="L221">
            <v>0</v>
          </cell>
          <cell r="M221">
            <v>7669.9999999999836</v>
          </cell>
          <cell r="N221">
            <v>0</v>
          </cell>
          <cell r="O221">
            <v>219.99999999999991</v>
          </cell>
          <cell r="P221">
            <v>0</v>
          </cell>
          <cell r="Q221">
            <v>13020</v>
          </cell>
          <cell r="R221">
            <v>4599.9999999999982</v>
          </cell>
          <cell r="S221">
            <v>489.99999999999977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13418.750000000013</v>
          </cell>
          <cell r="AB221">
            <v>0</v>
          </cell>
          <cell r="AC221">
            <v>0</v>
          </cell>
          <cell r="AD221">
            <v>19215.313479623826</v>
          </cell>
          <cell r="AE221">
            <v>0</v>
          </cell>
          <cell r="AF221">
            <v>0</v>
          </cell>
          <cell r="AG221">
            <v>0</v>
          </cell>
          <cell r="AH221">
            <v>121300</v>
          </cell>
          <cell r="AI221">
            <v>0</v>
          </cell>
          <cell r="AJ221">
            <v>0</v>
          </cell>
          <cell r="AK221">
            <v>0</v>
          </cell>
          <cell r="AL221">
            <v>2158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183369</v>
          </cell>
          <cell r="AV221">
            <v>64744.063479623816</v>
          </cell>
          <cell r="AW221">
            <v>123458</v>
          </cell>
          <cell r="AX221">
            <v>46829.553489090904</v>
          </cell>
          <cell r="AY221">
            <v>371571.06347962382</v>
          </cell>
          <cell r="AZ221">
            <v>369413.06347962382</v>
          </cell>
          <cell r="BA221">
            <v>4265</v>
          </cell>
          <cell r="BB221">
            <v>243105</v>
          </cell>
          <cell r="BC221">
            <v>0</v>
          </cell>
          <cell r="BD221">
            <v>0</v>
          </cell>
          <cell r="BE221">
            <v>371571.06347962382</v>
          </cell>
          <cell r="BF221">
            <v>371571.06347962376</v>
          </cell>
          <cell r="BG221">
            <v>0</v>
          </cell>
          <cell r="BH221">
            <v>245263</v>
          </cell>
          <cell r="BI221">
            <v>121805</v>
          </cell>
          <cell r="BJ221">
            <v>248113.06347962382</v>
          </cell>
          <cell r="BK221">
            <v>4352.8607628004174</v>
          </cell>
          <cell r="BL221">
            <v>4475.125271428572</v>
          </cell>
          <cell r="BM221">
            <v>-2.7320913094601405E-2</v>
          </cell>
          <cell r="BN221">
            <v>3.2320913094601403E-2</v>
          </cell>
          <cell r="BO221">
            <v>8244.4876941619514</v>
          </cell>
          <cell r="BP221">
            <v>379815.55117378576</v>
          </cell>
          <cell r="BQ221">
            <v>6625.5710732243115</v>
          </cell>
          <cell r="BR221" t="str">
            <v>Y</v>
          </cell>
          <cell r="BS221">
            <v>6663.4307223471187</v>
          </cell>
          <cell r="BT221">
            <v>-2.4404708044490908E-3</v>
          </cell>
          <cell r="BU221">
            <v>0</v>
          </cell>
          <cell r="BV221">
            <v>379815.55117378576</v>
          </cell>
          <cell r="BW221">
            <v>0</v>
          </cell>
          <cell r="BX221">
            <v>379815.55117378576</v>
          </cell>
          <cell r="BY221">
            <v>2158</v>
          </cell>
          <cell r="BZ221">
            <v>377657.55117378576</v>
          </cell>
        </row>
        <row r="222">
          <cell r="C222">
            <v>9252136</v>
          </cell>
          <cell r="D222" t="str">
            <v>The Lincoln Manor Leas Junior School</v>
          </cell>
          <cell r="E222">
            <v>281</v>
          </cell>
          <cell r="F222">
            <v>281</v>
          </cell>
          <cell r="G222">
            <v>0</v>
          </cell>
          <cell r="H222">
            <v>903977</v>
          </cell>
          <cell r="I222">
            <v>0</v>
          </cell>
          <cell r="J222">
            <v>0</v>
          </cell>
          <cell r="K222">
            <v>36189.999999999964</v>
          </cell>
          <cell r="L222">
            <v>0</v>
          </cell>
          <cell r="M222">
            <v>49560</v>
          </cell>
          <cell r="N222">
            <v>0</v>
          </cell>
          <cell r="O222">
            <v>440.00000000000011</v>
          </cell>
          <cell r="P222">
            <v>540.00000000000011</v>
          </cell>
          <cell r="Q222">
            <v>13860.00000000002</v>
          </cell>
          <cell r="R222">
            <v>15180.000000000024</v>
          </cell>
          <cell r="S222">
            <v>489.99999999999937</v>
          </cell>
          <cell r="T222">
            <v>2560.0000000000073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5085.0000000000027</v>
          </cell>
          <cell r="AB222">
            <v>0</v>
          </cell>
          <cell r="AC222">
            <v>0</v>
          </cell>
          <cell r="AD222">
            <v>98188.827930174564</v>
          </cell>
          <cell r="AE222">
            <v>0</v>
          </cell>
          <cell r="AF222">
            <v>0</v>
          </cell>
          <cell r="AG222">
            <v>0</v>
          </cell>
          <cell r="AH222">
            <v>121300</v>
          </cell>
          <cell r="AI222">
            <v>0</v>
          </cell>
          <cell r="AJ222">
            <v>0</v>
          </cell>
          <cell r="AK222">
            <v>0</v>
          </cell>
          <cell r="AL222">
            <v>5512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903977</v>
          </cell>
          <cell r="AV222">
            <v>222093.82793017459</v>
          </cell>
          <cell r="AW222">
            <v>126812</v>
          </cell>
          <cell r="AX222">
            <v>158507.53768239403</v>
          </cell>
          <cell r="AY222">
            <v>1252882.8279301745</v>
          </cell>
          <cell r="AZ222">
            <v>1247370.8279301745</v>
          </cell>
          <cell r="BA222">
            <v>4265</v>
          </cell>
          <cell r="BB222">
            <v>1198465</v>
          </cell>
          <cell r="BC222">
            <v>0</v>
          </cell>
          <cell r="BD222">
            <v>0</v>
          </cell>
          <cell r="BE222">
            <v>1252882.8279301745</v>
          </cell>
          <cell r="BF222">
            <v>1252882.8279301745</v>
          </cell>
          <cell r="BG222">
            <v>0</v>
          </cell>
          <cell r="BH222">
            <v>1203977</v>
          </cell>
          <cell r="BI222">
            <v>1077165</v>
          </cell>
          <cell r="BJ222">
            <v>1126070.8279301745</v>
          </cell>
          <cell r="BK222">
            <v>4007.3694944134327</v>
          </cell>
          <cell r="BL222">
            <v>3767.1842594501718</v>
          </cell>
          <cell r="BM222">
            <v>6.3757230446252824E-2</v>
          </cell>
          <cell r="BN222">
            <v>0</v>
          </cell>
          <cell r="BO222">
            <v>0</v>
          </cell>
          <cell r="BP222">
            <v>1252882.8279301745</v>
          </cell>
          <cell r="BQ222">
            <v>4439.0420922782014</v>
          </cell>
          <cell r="BR222" t="str">
            <v>Y</v>
          </cell>
          <cell r="BS222">
            <v>4458.6577506411904</v>
          </cell>
          <cell r="BT222">
            <v>6.0836448396243803E-2</v>
          </cell>
          <cell r="BU222">
            <v>0</v>
          </cell>
          <cell r="BV222">
            <v>1252882.8279301745</v>
          </cell>
          <cell r="BW222">
            <v>0</v>
          </cell>
          <cell r="BX222">
            <v>1252882.8279301745</v>
          </cell>
          <cell r="BY222">
            <v>5512</v>
          </cell>
          <cell r="BZ222">
            <v>1247370.8279301745</v>
          </cell>
        </row>
        <row r="223">
          <cell r="C223">
            <v>9252137</v>
          </cell>
          <cell r="D223" t="str">
            <v>The Lincoln Manor Leas Infants School</v>
          </cell>
          <cell r="E223">
            <v>150</v>
          </cell>
          <cell r="F223">
            <v>150</v>
          </cell>
          <cell r="G223">
            <v>0</v>
          </cell>
          <cell r="H223">
            <v>482550</v>
          </cell>
          <cell r="I223">
            <v>0</v>
          </cell>
          <cell r="J223">
            <v>0</v>
          </cell>
          <cell r="K223">
            <v>13160.000000000024</v>
          </cell>
          <cell r="L223">
            <v>0</v>
          </cell>
          <cell r="M223">
            <v>17700</v>
          </cell>
          <cell r="N223">
            <v>0</v>
          </cell>
          <cell r="O223">
            <v>439.99999999999886</v>
          </cell>
          <cell r="P223">
            <v>810</v>
          </cell>
          <cell r="Q223">
            <v>3780</v>
          </cell>
          <cell r="R223">
            <v>6439.9999999999973</v>
          </cell>
          <cell r="S223">
            <v>0</v>
          </cell>
          <cell r="T223">
            <v>3199.9999999999964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5704.326923076922</v>
          </cell>
          <cell r="AB223">
            <v>0</v>
          </cell>
          <cell r="AC223">
            <v>0</v>
          </cell>
          <cell r="AD223">
            <v>50566.614420062695</v>
          </cell>
          <cell r="AE223">
            <v>0</v>
          </cell>
          <cell r="AF223">
            <v>0</v>
          </cell>
          <cell r="AG223">
            <v>0</v>
          </cell>
          <cell r="AH223">
            <v>121300</v>
          </cell>
          <cell r="AI223">
            <v>0</v>
          </cell>
          <cell r="AJ223">
            <v>0</v>
          </cell>
          <cell r="AK223">
            <v>0</v>
          </cell>
          <cell r="AL223">
            <v>4004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482550</v>
          </cell>
          <cell r="AV223">
            <v>101800.94134313962</v>
          </cell>
          <cell r="AW223">
            <v>125304</v>
          </cell>
          <cell r="AX223">
            <v>84291.631181818186</v>
          </cell>
          <cell r="AY223">
            <v>709654.94134313962</v>
          </cell>
          <cell r="AZ223">
            <v>705650.94134313962</v>
          </cell>
          <cell r="BA223">
            <v>4265</v>
          </cell>
          <cell r="BB223">
            <v>639750</v>
          </cell>
          <cell r="BC223">
            <v>0</v>
          </cell>
          <cell r="BD223">
            <v>0</v>
          </cell>
          <cell r="BE223">
            <v>709654.94134313962</v>
          </cell>
          <cell r="BF223">
            <v>709654.94134313962</v>
          </cell>
          <cell r="BG223">
            <v>0</v>
          </cell>
          <cell r="BH223">
            <v>643754</v>
          </cell>
          <cell r="BI223">
            <v>518450</v>
          </cell>
          <cell r="BJ223">
            <v>584350.94134313962</v>
          </cell>
          <cell r="BK223">
            <v>3895.6729422875974</v>
          </cell>
          <cell r="BL223">
            <v>3964.628756441718</v>
          </cell>
          <cell r="BM223">
            <v>-1.739275437632878E-2</v>
          </cell>
          <cell r="BN223">
            <v>2.2392754376328781E-2</v>
          </cell>
          <cell r="BO223">
            <v>13316.843690449383</v>
          </cell>
          <cell r="BP223">
            <v>722971.785033589</v>
          </cell>
          <cell r="BQ223">
            <v>4793.1185668905937</v>
          </cell>
          <cell r="BR223" t="str">
            <v>Y</v>
          </cell>
          <cell r="BS223">
            <v>4819.8119002239264</v>
          </cell>
          <cell r="BT223">
            <v>1.826331760300226E-2</v>
          </cell>
          <cell r="BU223">
            <v>0</v>
          </cell>
          <cell r="BV223">
            <v>722971.785033589</v>
          </cell>
          <cell r="BW223">
            <v>0</v>
          </cell>
          <cell r="BX223">
            <v>722971.785033589</v>
          </cell>
          <cell r="BY223">
            <v>4004</v>
          </cell>
          <cell r="BZ223">
            <v>718967.785033589</v>
          </cell>
        </row>
        <row r="224">
          <cell r="C224">
            <v>9252152</v>
          </cell>
          <cell r="D224" t="str">
            <v>Frithville Primary School</v>
          </cell>
          <cell r="E224">
            <v>42</v>
          </cell>
          <cell r="F224">
            <v>42</v>
          </cell>
          <cell r="G224">
            <v>0</v>
          </cell>
          <cell r="H224">
            <v>135114</v>
          </cell>
          <cell r="I224">
            <v>0</v>
          </cell>
          <cell r="J224">
            <v>0</v>
          </cell>
          <cell r="K224">
            <v>7520</v>
          </cell>
          <cell r="L224">
            <v>0</v>
          </cell>
          <cell r="M224">
            <v>9440</v>
          </cell>
          <cell r="N224">
            <v>0</v>
          </cell>
          <cell r="O224">
            <v>439.99999999999983</v>
          </cell>
          <cell r="P224">
            <v>1079.9999999999995</v>
          </cell>
          <cell r="Q224">
            <v>839.99999999999977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22074.41860465116</v>
          </cell>
          <cell r="AE224">
            <v>0</v>
          </cell>
          <cell r="AF224">
            <v>0</v>
          </cell>
          <cell r="AG224">
            <v>0</v>
          </cell>
          <cell r="AH224">
            <v>121300</v>
          </cell>
          <cell r="AI224">
            <v>55000</v>
          </cell>
          <cell r="AJ224">
            <v>0</v>
          </cell>
          <cell r="AK224">
            <v>0</v>
          </cell>
          <cell r="AL224">
            <v>1534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135114</v>
          </cell>
          <cell r="AV224">
            <v>41394.41860465116</v>
          </cell>
          <cell r="AW224">
            <v>177834</v>
          </cell>
          <cell r="AX224">
            <v>37127.207270697669</v>
          </cell>
          <cell r="AY224">
            <v>354342.41860465117</v>
          </cell>
          <cell r="AZ224">
            <v>352808.41860465117</v>
          </cell>
          <cell r="BA224">
            <v>4265</v>
          </cell>
          <cell r="BB224">
            <v>179130</v>
          </cell>
          <cell r="BC224">
            <v>0</v>
          </cell>
          <cell r="BD224">
            <v>0</v>
          </cell>
          <cell r="BE224">
            <v>354342.41860465117</v>
          </cell>
          <cell r="BF224">
            <v>354342.41860465117</v>
          </cell>
          <cell r="BG224">
            <v>0</v>
          </cell>
          <cell r="BH224">
            <v>180664</v>
          </cell>
          <cell r="BI224">
            <v>2830</v>
          </cell>
          <cell r="BJ224">
            <v>176508.41860465117</v>
          </cell>
          <cell r="BK224">
            <v>4202.5813953488378</v>
          </cell>
          <cell r="BL224">
            <v>3655.3868769230767</v>
          </cell>
          <cell r="BM224">
            <v>0.14969537749349318</v>
          </cell>
          <cell r="BN224">
            <v>0</v>
          </cell>
          <cell r="BO224">
            <v>0</v>
          </cell>
          <cell r="BP224">
            <v>354342.41860465117</v>
          </cell>
          <cell r="BQ224">
            <v>8400.2004429678855</v>
          </cell>
          <cell r="BR224" t="str">
            <v>Y</v>
          </cell>
          <cell r="BS224">
            <v>8436.7242524916946</v>
          </cell>
          <cell r="BT224">
            <v>2.6961039436482759E-2</v>
          </cell>
          <cell r="BU224">
            <v>0</v>
          </cell>
          <cell r="BV224">
            <v>354342.41860465117</v>
          </cell>
          <cell r="BW224">
            <v>0</v>
          </cell>
          <cell r="BX224">
            <v>354342.41860465117</v>
          </cell>
          <cell r="BY224">
            <v>1534</v>
          </cell>
          <cell r="BZ224">
            <v>352808.41860465117</v>
          </cell>
        </row>
        <row r="225">
          <cell r="C225">
            <v>9252157</v>
          </cell>
          <cell r="D225" t="str">
            <v>Gipsey Bridge Academy</v>
          </cell>
          <cell r="E225">
            <v>94</v>
          </cell>
          <cell r="F225">
            <v>94</v>
          </cell>
          <cell r="G225">
            <v>0</v>
          </cell>
          <cell r="H225">
            <v>302398</v>
          </cell>
          <cell r="I225">
            <v>0</v>
          </cell>
          <cell r="J225">
            <v>0</v>
          </cell>
          <cell r="K225">
            <v>7049.9999999999836</v>
          </cell>
          <cell r="L225">
            <v>0</v>
          </cell>
          <cell r="M225">
            <v>11209.999999999995</v>
          </cell>
          <cell r="N225">
            <v>0</v>
          </cell>
          <cell r="O225">
            <v>1099.9999999999993</v>
          </cell>
          <cell r="P225">
            <v>2970.0000000000082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28741.882352941175</v>
          </cell>
          <cell r="AE225">
            <v>0</v>
          </cell>
          <cell r="AF225">
            <v>3107.9999999999977</v>
          </cell>
          <cell r="AG225">
            <v>0</v>
          </cell>
          <cell r="AH225">
            <v>121300</v>
          </cell>
          <cell r="AI225">
            <v>40974.632843791711</v>
          </cell>
          <cell r="AJ225">
            <v>0</v>
          </cell>
          <cell r="AK225">
            <v>0</v>
          </cell>
          <cell r="AL225">
            <v>1794</v>
          </cell>
          <cell r="AM225">
            <v>0</v>
          </cell>
          <cell r="AN225">
            <v>0</v>
          </cell>
          <cell r="AO225">
            <v>0</v>
          </cell>
          <cell r="AP225">
            <v>12818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302398</v>
          </cell>
          <cell r="AV225">
            <v>54179.88235294116</v>
          </cell>
          <cell r="AW225">
            <v>176886.63284379171</v>
          </cell>
          <cell r="AX225">
            <v>51483.213854117639</v>
          </cell>
          <cell r="AY225">
            <v>533464.51519673283</v>
          </cell>
          <cell r="AZ225">
            <v>518852.51519673283</v>
          </cell>
          <cell r="BA225">
            <v>4265</v>
          </cell>
          <cell r="BB225">
            <v>400910</v>
          </cell>
          <cell r="BC225">
            <v>0</v>
          </cell>
          <cell r="BD225">
            <v>0</v>
          </cell>
          <cell r="BE225">
            <v>533464.51519673283</v>
          </cell>
          <cell r="BF225">
            <v>533464.51519673294</v>
          </cell>
          <cell r="BG225">
            <v>0</v>
          </cell>
          <cell r="BH225">
            <v>415522</v>
          </cell>
          <cell r="BI225">
            <v>238635.36715620829</v>
          </cell>
          <cell r="BJ225">
            <v>356577.88235294109</v>
          </cell>
          <cell r="BK225">
            <v>3793.3817271589478</v>
          </cell>
          <cell r="BL225">
            <v>3529.9091390256776</v>
          </cell>
          <cell r="BM225">
            <v>7.4640048158858177E-2</v>
          </cell>
          <cell r="BN225">
            <v>0</v>
          </cell>
          <cell r="BO225">
            <v>0</v>
          </cell>
          <cell r="BP225">
            <v>533464.51519673283</v>
          </cell>
          <cell r="BQ225">
            <v>5519.707608475881</v>
          </cell>
          <cell r="BR225" t="str">
            <v>Y</v>
          </cell>
          <cell r="BS225">
            <v>5675.1544169865192</v>
          </cell>
          <cell r="BT225">
            <v>1.714004940535796E-2</v>
          </cell>
          <cell r="BU225">
            <v>0</v>
          </cell>
          <cell r="BV225">
            <v>533464.51519673283</v>
          </cell>
          <cell r="BW225">
            <v>0</v>
          </cell>
          <cell r="BX225">
            <v>533464.51519673283</v>
          </cell>
          <cell r="BY225">
            <v>1794</v>
          </cell>
          <cell r="BZ225">
            <v>531670.51519673283</v>
          </cell>
        </row>
        <row r="226">
          <cell r="C226">
            <v>9252161</v>
          </cell>
          <cell r="D226" t="str">
            <v>Hogsthorpe Primary Academy</v>
          </cell>
          <cell r="E226">
            <v>70</v>
          </cell>
          <cell r="F226">
            <v>70</v>
          </cell>
          <cell r="G226">
            <v>0</v>
          </cell>
          <cell r="H226">
            <v>225190</v>
          </cell>
          <cell r="I226">
            <v>0</v>
          </cell>
          <cell r="J226">
            <v>0</v>
          </cell>
          <cell r="K226">
            <v>9400.0000000000091</v>
          </cell>
          <cell r="L226">
            <v>0</v>
          </cell>
          <cell r="M226">
            <v>12979.999999999987</v>
          </cell>
          <cell r="N226">
            <v>0</v>
          </cell>
          <cell r="O226">
            <v>6820.0000000000027</v>
          </cell>
          <cell r="P226">
            <v>2159.9999999999945</v>
          </cell>
          <cell r="Q226">
            <v>3359.9999999999918</v>
          </cell>
          <cell r="R226">
            <v>0</v>
          </cell>
          <cell r="S226">
            <v>2449.9999999999991</v>
          </cell>
          <cell r="T226">
            <v>8960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19775</v>
          </cell>
          <cell r="AE226">
            <v>0</v>
          </cell>
          <cell r="AF226">
            <v>4440.0000000000282</v>
          </cell>
          <cell r="AG226">
            <v>0</v>
          </cell>
          <cell r="AH226">
            <v>121300</v>
          </cell>
          <cell r="AI226">
            <v>4124.9999999999727</v>
          </cell>
          <cell r="AJ226">
            <v>0</v>
          </cell>
          <cell r="AK226">
            <v>0</v>
          </cell>
          <cell r="AL226">
            <v>2704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225190</v>
          </cell>
          <cell r="AV226">
            <v>70345.000000000015</v>
          </cell>
          <cell r="AW226">
            <v>128128.99999999997</v>
          </cell>
          <cell r="AX226">
            <v>53927.025299999987</v>
          </cell>
          <cell r="AY226">
            <v>423664</v>
          </cell>
          <cell r="AZ226">
            <v>420960</v>
          </cell>
          <cell r="BA226">
            <v>4265</v>
          </cell>
          <cell r="BB226">
            <v>298550</v>
          </cell>
          <cell r="BC226">
            <v>0</v>
          </cell>
          <cell r="BD226">
            <v>0</v>
          </cell>
          <cell r="BE226">
            <v>423664</v>
          </cell>
          <cell r="BF226">
            <v>423664</v>
          </cell>
          <cell r="BG226">
            <v>0</v>
          </cell>
          <cell r="BH226">
            <v>301254</v>
          </cell>
          <cell r="BI226">
            <v>173125.00000000003</v>
          </cell>
          <cell r="BJ226">
            <v>295535</v>
          </cell>
          <cell r="BK226">
            <v>4221.9285714285716</v>
          </cell>
          <cell r="BL226">
            <v>3788.5098257142868</v>
          </cell>
          <cell r="BM226">
            <v>0.11440348993487641</v>
          </cell>
          <cell r="BN226">
            <v>0</v>
          </cell>
          <cell r="BO226">
            <v>0</v>
          </cell>
          <cell r="BP226">
            <v>423664</v>
          </cell>
          <cell r="BQ226">
            <v>6013.7142857142853</v>
          </cell>
          <cell r="BR226" t="str">
            <v>Y</v>
          </cell>
          <cell r="BS226">
            <v>6052.3428571428567</v>
          </cell>
          <cell r="BT226">
            <v>7.7135540028514749E-2</v>
          </cell>
          <cell r="BU226">
            <v>0</v>
          </cell>
          <cell r="BV226">
            <v>423664</v>
          </cell>
          <cell r="BW226">
            <v>0</v>
          </cell>
          <cell r="BX226">
            <v>423664</v>
          </cell>
          <cell r="BY226">
            <v>2704</v>
          </cell>
          <cell r="BZ226">
            <v>420960</v>
          </cell>
        </row>
        <row r="227">
          <cell r="C227">
            <v>9252168</v>
          </cell>
          <cell r="D227" t="str">
            <v>Keelby Primary Academy</v>
          </cell>
          <cell r="E227">
            <v>173</v>
          </cell>
          <cell r="F227">
            <v>173</v>
          </cell>
          <cell r="G227">
            <v>0</v>
          </cell>
          <cell r="H227">
            <v>556541</v>
          </cell>
          <cell r="I227">
            <v>0</v>
          </cell>
          <cell r="J227">
            <v>0</v>
          </cell>
          <cell r="K227">
            <v>16450.000000000022</v>
          </cell>
          <cell r="L227">
            <v>0</v>
          </cell>
          <cell r="M227">
            <v>21829.999999999978</v>
          </cell>
          <cell r="N227">
            <v>0</v>
          </cell>
          <cell r="O227">
            <v>1539.9999999999984</v>
          </cell>
          <cell r="P227">
            <v>1349.9999999999982</v>
          </cell>
          <cell r="Q227">
            <v>0</v>
          </cell>
          <cell r="R227">
            <v>920.00000000000023</v>
          </cell>
          <cell r="S227">
            <v>0</v>
          </cell>
          <cell r="T227">
            <v>640.00000000000011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1237.2784810126616</v>
          </cell>
          <cell r="AB227">
            <v>0</v>
          </cell>
          <cell r="AC227">
            <v>0</v>
          </cell>
          <cell r="AD227">
            <v>53096.049382716046</v>
          </cell>
          <cell r="AE227">
            <v>0</v>
          </cell>
          <cell r="AF227">
            <v>0</v>
          </cell>
          <cell r="AG227">
            <v>0</v>
          </cell>
          <cell r="AH227">
            <v>121300</v>
          </cell>
          <cell r="AI227">
            <v>0</v>
          </cell>
          <cell r="AJ227">
            <v>0</v>
          </cell>
          <cell r="AK227">
            <v>0</v>
          </cell>
          <cell r="AL227">
            <v>3974.48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556541</v>
          </cell>
          <cell r="AV227">
            <v>97063.327863728715</v>
          </cell>
          <cell r="AW227">
            <v>125274.48</v>
          </cell>
          <cell r="AX227">
            <v>84657.39112</v>
          </cell>
          <cell r="AY227">
            <v>778878.80786372873</v>
          </cell>
          <cell r="AZ227">
            <v>774904.32786372874</v>
          </cell>
          <cell r="BA227">
            <v>4265</v>
          </cell>
          <cell r="BB227">
            <v>737845</v>
          </cell>
          <cell r="BC227">
            <v>0</v>
          </cell>
          <cell r="BD227">
            <v>0</v>
          </cell>
          <cell r="BE227">
            <v>778878.80786372873</v>
          </cell>
          <cell r="BF227">
            <v>778878.80786372873</v>
          </cell>
          <cell r="BG227">
            <v>0</v>
          </cell>
          <cell r="BH227">
            <v>741819.48</v>
          </cell>
          <cell r="BI227">
            <v>616545</v>
          </cell>
          <cell r="BJ227">
            <v>653604.32786372874</v>
          </cell>
          <cell r="BK227">
            <v>3778.0596986342703</v>
          </cell>
          <cell r="BL227">
            <v>3650.9973808290156</v>
          </cell>
          <cell r="BM227">
            <v>3.4802084075010543E-2</v>
          </cell>
          <cell r="BN227">
            <v>0</v>
          </cell>
          <cell r="BO227">
            <v>0</v>
          </cell>
          <cell r="BP227">
            <v>778878.80786372873</v>
          </cell>
          <cell r="BQ227">
            <v>4479.2157679984321</v>
          </cell>
          <cell r="BR227" t="str">
            <v>Y</v>
          </cell>
          <cell r="BS227">
            <v>4502.1896408308021</v>
          </cell>
          <cell r="BT227">
            <v>4.6999431724895624E-2</v>
          </cell>
          <cell r="BU227">
            <v>0</v>
          </cell>
          <cell r="BV227">
            <v>778878.80786372873</v>
          </cell>
          <cell r="BW227">
            <v>0</v>
          </cell>
          <cell r="BX227">
            <v>778878.80786372873</v>
          </cell>
          <cell r="BY227">
            <v>3974.48</v>
          </cell>
          <cell r="BZ227">
            <v>774904.32786372874</v>
          </cell>
        </row>
        <row r="228">
          <cell r="C228">
            <v>9252170</v>
          </cell>
          <cell r="D228" t="str">
            <v>Eastfield Infants and Nursery Academy</v>
          </cell>
          <cell r="E228">
            <v>220</v>
          </cell>
          <cell r="F228">
            <v>220</v>
          </cell>
          <cell r="G228">
            <v>0</v>
          </cell>
          <cell r="H228">
            <v>707740</v>
          </cell>
          <cell r="I228">
            <v>0</v>
          </cell>
          <cell r="J228">
            <v>0</v>
          </cell>
          <cell r="K228">
            <v>55459.999999999964</v>
          </cell>
          <cell r="L228">
            <v>0</v>
          </cell>
          <cell r="M228">
            <v>69619.999999999956</v>
          </cell>
          <cell r="N228">
            <v>0</v>
          </cell>
          <cell r="O228">
            <v>5060.0000000000218</v>
          </cell>
          <cell r="P228">
            <v>16740.000000000011</v>
          </cell>
          <cell r="Q228">
            <v>0</v>
          </cell>
          <cell r="R228">
            <v>36800.000000000029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4939.0728476821132</v>
          </cell>
          <cell r="AB228">
            <v>0</v>
          </cell>
          <cell r="AC228">
            <v>0</v>
          </cell>
          <cell r="AD228">
            <v>74164.367816091937</v>
          </cell>
          <cell r="AE228">
            <v>0</v>
          </cell>
          <cell r="AF228">
            <v>0</v>
          </cell>
          <cell r="AG228">
            <v>0</v>
          </cell>
          <cell r="AH228">
            <v>121300</v>
          </cell>
          <cell r="AI228">
            <v>0</v>
          </cell>
          <cell r="AJ228">
            <v>0</v>
          </cell>
          <cell r="AK228">
            <v>0</v>
          </cell>
          <cell r="AL228">
            <v>6812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707740</v>
          </cell>
          <cell r="AV228">
            <v>262783.44066377403</v>
          </cell>
          <cell r="AW228">
            <v>128112</v>
          </cell>
          <cell r="AX228">
            <v>153187.79880000005</v>
          </cell>
          <cell r="AY228">
            <v>1098635.440663774</v>
          </cell>
          <cell r="AZ228">
            <v>1091823.440663774</v>
          </cell>
          <cell r="BA228">
            <v>4265</v>
          </cell>
          <cell r="BB228">
            <v>938300</v>
          </cell>
          <cell r="BC228">
            <v>0</v>
          </cell>
          <cell r="BD228">
            <v>0</v>
          </cell>
          <cell r="BE228">
            <v>1098635.440663774</v>
          </cell>
          <cell r="BF228">
            <v>1098635.440663774</v>
          </cell>
          <cell r="BG228">
            <v>0</v>
          </cell>
          <cell r="BH228">
            <v>945112</v>
          </cell>
          <cell r="BI228">
            <v>817000</v>
          </cell>
          <cell r="BJ228">
            <v>970523.44066377403</v>
          </cell>
          <cell r="BK228">
            <v>4411.4701848353361</v>
          </cell>
          <cell r="BL228">
            <v>4162.0394595555554</v>
          </cell>
          <cell r="BM228">
            <v>5.9929928032545918E-2</v>
          </cell>
          <cell r="BN228">
            <v>0</v>
          </cell>
          <cell r="BO228">
            <v>0</v>
          </cell>
          <cell r="BP228">
            <v>1098635.440663774</v>
          </cell>
          <cell r="BQ228">
            <v>4962.8338211989731</v>
          </cell>
          <cell r="BR228" t="str">
            <v>Y</v>
          </cell>
          <cell r="BS228">
            <v>4993.7974575626095</v>
          </cell>
          <cell r="BT228">
            <v>5.5452906658795431E-2</v>
          </cell>
          <cell r="BU228">
            <v>0</v>
          </cell>
          <cell r="BV228">
            <v>1098635.440663774</v>
          </cell>
          <cell r="BW228">
            <v>0</v>
          </cell>
          <cell r="BX228">
            <v>1098635.440663774</v>
          </cell>
          <cell r="BY228">
            <v>6812</v>
          </cell>
          <cell r="BZ228">
            <v>1091823.440663774</v>
          </cell>
        </row>
        <row r="229">
          <cell r="C229">
            <v>9252171</v>
          </cell>
          <cell r="D229" t="str">
            <v>Louth Kidgate Primary Academy</v>
          </cell>
          <cell r="E229">
            <v>418</v>
          </cell>
          <cell r="F229">
            <v>418</v>
          </cell>
          <cell r="G229">
            <v>0</v>
          </cell>
          <cell r="H229">
            <v>1344706</v>
          </cell>
          <cell r="I229">
            <v>0</v>
          </cell>
          <cell r="J229">
            <v>0</v>
          </cell>
          <cell r="K229">
            <v>46059.999999999956</v>
          </cell>
          <cell r="L229">
            <v>0</v>
          </cell>
          <cell r="M229">
            <v>65490.000000000051</v>
          </cell>
          <cell r="N229">
            <v>0</v>
          </cell>
          <cell r="O229">
            <v>9240.0000000000437</v>
          </cell>
          <cell r="P229">
            <v>34020.000000000044</v>
          </cell>
          <cell r="Q229">
            <v>0</v>
          </cell>
          <cell r="R229">
            <v>32660.000000000091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5277.5418994413403</v>
          </cell>
          <cell r="AB229">
            <v>0</v>
          </cell>
          <cell r="AC229">
            <v>0</v>
          </cell>
          <cell r="AD229">
            <v>129688.72832369943</v>
          </cell>
          <cell r="AE229">
            <v>0</v>
          </cell>
          <cell r="AF229">
            <v>0</v>
          </cell>
          <cell r="AG229">
            <v>0</v>
          </cell>
          <cell r="AH229">
            <v>121300</v>
          </cell>
          <cell r="AI229">
            <v>0</v>
          </cell>
          <cell r="AJ229">
            <v>0</v>
          </cell>
          <cell r="AK229">
            <v>0</v>
          </cell>
          <cell r="AL229">
            <v>7436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1344706</v>
          </cell>
          <cell r="AV229">
            <v>322436.27022314095</v>
          </cell>
          <cell r="AW229">
            <v>128736</v>
          </cell>
          <cell r="AX229">
            <v>232936.01076971111</v>
          </cell>
          <cell r="AY229">
            <v>1795878.2702231409</v>
          </cell>
          <cell r="AZ229">
            <v>1788442.2702231409</v>
          </cell>
          <cell r="BA229">
            <v>4265</v>
          </cell>
          <cell r="BB229">
            <v>1782770</v>
          </cell>
          <cell r="BC229">
            <v>0</v>
          </cell>
          <cell r="BD229">
            <v>0</v>
          </cell>
          <cell r="BE229">
            <v>1795878.2702231409</v>
          </cell>
          <cell r="BF229">
            <v>1795878.2702231407</v>
          </cell>
          <cell r="BG229">
            <v>0</v>
          </cell>
          <cell r="BH229">
            <v>1790206</v>
          </cell>
          <cell r="BI229">
            <v>1661470</v>
          </cell>
          <cell r="BJ229">
            <v>1667142.2702231409</v>
          </cell>
          <cell r="BK229">
            <v>3988.3786368974665</v>
          </cell>
          <cell r="BL229">
            <v>3890.5011933174223</v>
          </cell>
          <cell r="BM229">
            <v>2.5158055149337791E-2</v>
          </cell>
          <cell r="BN229">
            <v>0</v>
          </cell>
          <cell r="BO229">
            <v>0</v>
          </cell>
          <cell r="BP229">
            <v>1795878.2702231409</v>
          </cell>
          <cell r="BQ229">
            <v>4278.5700244572754</v>
          </cell>
          <cell r="BR229" t="str">
            <v>Y</v>
          </cell>
          <cell r="BS229">
            <v>4296.3594981414853</v>
          </cell>
          <cell r="BT229">
            <v>2.3491763806293697E-2</v>
          </cell>
          <cell r="BU229">
            <v>0</v>
          </cell>
          <cell r="BV229">
            <v>1795878.2702231409</v>
          </cell>
          <cell r="BW229">
            <v>0</v>
          </cell>
          <cell r="BX229">
            <v>1795878.2702231409</v>
          </cell>
          <cell r="BY229">
            <v>7436</v>
          </cell>
          <cell r="BZ229">
            <v>1788442.2702231409</v>
          </cell>
        </row>
        <row r="230">
          <cell r="C230">
            <v>9252175</v>
          </cell>
          <cell r="D230" t="str">
            <v>The Marton Academy</v>
          </cell>
          <cell r="E230">
            <v>69</v>
          </cell>
          <cell r="F230">
            <v>69</v>
          </cell>
          <cell r="G230">
            <v>0</v>
          </cell>
          <cell r="H230">
            <v>221973</v>
          </cell>
          <cell r="I230">
            <v>0</v>
          </cell>
          <cell r="J230">
            <v>0</v>
          </cell>
          <cell r="K230">
            <v>2349.9999999999991</v>
          </cell>
          <cell r="L230">
            <v>0</v>
          </cell>
          <cell r="M230">
            <v>2949.9999999999991</v>
          </cell>
          <cell r="N230">
            <v>0</v>
          </cell>
          <cell r="O230">
            <v>226.56716417910508</v>
          </cell>
          <cell r="P230">
            <v>278.05970149253807</v>
          </cell>
          <cell r="Q230">
            <v>0</v>
          </cell>
          <cell r="R230">
            <v>0</v>
          </cell>
          <cell r="S230">
            <v>2018.507462686566</v>
          </cell>
          <cell r="T230">
            <v>3295.5223880597023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1299.4999999999986</v>
          </cell>
          <cell r="AB230">
            <v>0</v>
          </cell>
          <cell r="AC230">
            <v>0</v>
          </cell>
          <cell r="AD230">
            <v>23254.210526315786</v>
          </cell>
          <cell r="AE230">
            <v>0</v>
          </cell>
          <cell r="AF230">
            <v>3570.4999999999841</v>
          </cell>
          <cell r="AG230">
            <v>0</v>
          </cell>
          <cell r="AH230">
            <v>121300</v>
          </cell>
          <cell r="AI230">
            <v>55000</v>
          </cell>
          <cell r="AJ230">
            <v>0</v>
          </cell>
          <cell r="AK230">
            <v>0</v>
          </cell>
          <cell r="AL230">
            <v>1654.03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221973</v>
          </cell>
          <cell r="AV230">
            <v>39242.867242733679</v>
          </cell>
          <cell r="AW230">
            <v>177954.03</v>
          </cell>
          <cell r="AX230">
            <v>42701.970234312641</v>
          </cell>
          <cell r="AY230">
            <v>439169.89724273368</v>
          </cell>
          <cell r="AZ230">
            <v>437515.86724273366</v>
          </cell>
          <cell r="BA230">
            <v>4265</v>
          </cell>
          <cell r="BB230">
            <v>294285</v>
          </cell>
          <cell r="BC230">
            <v>0</v>
          </cell>
          <cell r="BD230">
            <v>0</v>
          </cell>
          <cell r="BE230">
            <v>439169.89724273368</v>
          </cell>
          <cell r="BF230">
            <v>439169.89724273368</v>
          </cell>
          <cell r="BG230">
            <v>0</v>
          </cell>
          <cell r="BH230">
            <v>295939.03000000003</v>
          </cell>
          <cell r="BI230">
            <v>117985.00000000003</v>
          </cell>
          <cell r="BJ230">
            <v>261215.86724273369</v>
          </cell>
          <cell r="BK230">
            <v>3785.7372064164301</v>
          </cell>
          <cell r="BL230">
            <v>3417.4047036585362</v>
          </cell>
          <cell r="BM230">
            <v>0.10778135301434213</v>
          </cell>
          <cell r="BN230">
            <v>0</v>
          </cell>
          <cell r="BO230">
            <v>0</v>
          </cell>
          <cell r="BP230">
            <v>439169.89724273368</v>
          </cell>
          <cell r="BQ230">
            <v>6340.8096701845461</v>
          </cell>
          <cell r="BR230" t="str">
            <v>Y</v>
          </cell>
          <cell r="BS230">
            <v>6364.781119459908</v>
          </cell>
          <cell r="BT230">
            <v>0.13909526168231445</v>
          </cell>
          <cell r="BU230">
            <v>0</v>
          </cell>
          <cell r="BV230">
            <v>439169.89724273368</v>
          </cell>
          <cell r="BW230">
            <v>0</v>
          </cell>
          <cell r="BX230">
            <v>439169.89724273368</v>
          </cell>
          <cell r="BY230">
            <v>1654.03</v>
          </cell>
          <cell r="BZ230">
            <v>437515.86724273366</v>
          </cell>
        </row>
        <row r="231">
          <cell r="C231">
            <v>9252180</v>
          </cell>
          <cell r="D231" t="str">
            <v>New York Primary School</v>
          </cell>
          <cell r="E231">
            <v>39</v>
          </cell>
          <cell r="F231">
            <v>39</v>
          </cell>
          <cell r="G231">
            <v>0</v>
          </cell>
          <cell r="H231">
            <v>125463</v>
          </cell>
          <cell r="I231">
            <v>0</v>
          </cell>
          <cell r="J231">
            <v>0</v>
          </cell>
          <cell r="K231">
            <v>6580</v>
          </cell>
          <cell r="L231">
            <v>0</v>
          </cell>
          <cell r="M231">
            <v>8260</v>
          </cell>
          <cell r="N231">
            <v>0</v>
          </cell>
          <cell r="O231">
            <v>219.99999999999963</v>
          </cell>
          <cell r="P231">
            <v>4319.9999999999973</v>
          </cell>
          <cell r="Q231">
            <v>840.00000000000034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33052.5</v>
          </cell>
          <cell r="AE231">
            <v>0</v>
          </cell>
          <cell r="AF231">
            <v>3385.5000000000055</v>
          </cell>
          <cell r="AG231">
            <v>0</v>
          </cell>
          <cell r="AH231">
            <v>121300</v>
          </cell>
          <cell r="AI231">
            <v>55000</v>
          </cell>
          <cell r="AJ231">
            <v>0</v>
          </cell>
          <cell r="AK231">
            <v>0</v>
          </cell>
          <cell r="AL231">
            <v>1018.9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125463</v>
          </cell>
          <cell r="AV231">
            <v>56658.000000000007</v>
          </cell>
          <cell r="AW231">
            <v>177318.9</v>
          </cell>
          <cell r="AX231">
            <v>45907.52291</v>
          </cell>
          <cell r="AY231">
            <v>359439.9</v>
          </cell>
          <cell r="AZ231">
            <v>358421</v>
          </cell>
          <cell r="BA231">
            <v>4265</v>
          </cell>
          <cell r="BB231">
            <v>166335</v>
          </cell>
          <cell r="BC231">
            <v>0</v>
          </cell>
          <cell r="BD231">
            <v>0</v>
          </cell>
          <cell r="BE231">
            <v>359439.9</v>
          </cell>
          <cell r="BF231">
            <v>359439.9</v>
          </cell>
          <cell r="BG231">
            <v>0</v>
          </cell>
          <cell r="BH231">
            <v>167353.9</v>
          </cell>
          <cell r="BI231">
            <v>-9965.0000000000055</v>
          </cell>
          <cell r="BJ231">
            <v>182121.00000000003</v>
          </cell>
          <cell r="BK231">
            <v>4669.7692307692314</v>
          </cell>
          <cell r="BL231">
            <v>4146.7308000000003</v>
          </cell>
          <cell r="BM231">
            <v>0.12613271900100945</v>
          </cell>
          <cell r="BN231">
            <v>0</v>
          </cell>
          <cell r="BO231">
            <v>0</v>
          </cell>
          <cell r="BP231">
            <v>359439.9</v>
          </cell>
          <cell r="BQ231">
            <v>9190.2820512820508</v>
          </cell>
          <cell r="BR231" t="str">
            <v>Y</v>
          </cell>
          <cell r="BS231">
            <v>9216.4076923076937</v>
          </cell>
          <cell r="BT231">
            <v>1.6023919498958428E-2</v>
          </cell>
          <cell r="BU231">
            <v>0</v>
          </cell>
          <cell r="BV231">
            <v>359439.9</v>
          </cell>
          <cell r="BW231">
            <v>0</v>
          </cell>
          <cell r="BX231">
            <v>359439.9</v>
          </cell>
          <cell r="BY231">
            <v>975.63</v>
          </cell>
          <cell r="BZ231">
            <v>358464.27</v>
          </cell>
        </row>
        <row r="232">
          <cell r="C232">
            <v>9252183</v>
          </cell>
          <cell r="D232" t="str">
            <v>North Thoresby Primary Academy</v>
          </cell>
          <cell r="E232">
            <v>87</v>
          </cell>
          <cell r="F232">
            <v>87</v>
          </cell>
          <cell r="G232">
            <v>0</v>
          </cell>
          <cell r="H232">
            <v>279879</v>
          </cell>
          <cell r="I232">
            <v>0</v>
          </cell>
          <cell r="J232">
            <v>0</v>
          </cell>
          <cell r="K232">
            <v>11279.999999999989</v>
          </cell>
          <cell r="L232">
            <v>0</v>
          </cell>
          <cell r="M232">
            <v>14159.999999999987</v>
          </cell>
          <cell r="N232">
            <v>0</v>
          </cell>
          <cell r="O232">
            <v>0</v>
          </cell>
          <cell r="P232">
            <v>1350.0000000000002</v>
          </cell>
          <cell r="Q232">
            <v>0</v>
          </cell>
          <cell r="R232">
            <v>919.99999999999852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24577.5</v>
          </cell>
          <cell r="AE232">
            <v>0</v>
          </cell>
          <cell r="AF232">
            <v>0</v>
          </cell>
          <cell r="AG232">
            <v>0</v>
          </cell>
          <cell r="AH232">
            <v>121300</v>
          </cell>
          <cell r="AI232">
            <v>46114.819759679565</v>
          </cell>
          <cell r="AJ232">
            <v>0</v>
          </cell>
          <cell r="AK232">
            <v>0</v>
          </cell>
          <cell r="AL232">
            <v>2595.91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279879</v>
          </cell>
          <cell r="AV232">
            <v>52287.499999999978</v>
          </cell>
          <cell r="AW232">
            <v>170010.72975967955</v>
          </cell>
          <cell r="AX232">
            <v>47387.58952999999</v>
          </cell>
          <cell r="AY232">
            <v>502177.22975967953</v>
          </cell>
          <cell r="AZ232">
            <v>499581.31975967955</v>
          </cell>
          <cell r="BA232">
            <v>4265</v>
          </cell>
          <cell r="BB232">
            <v>371055</v>
          </cell>
          <cell r="BC232">
            <v>0</v>
          </cell>
          <cell r="BD232">
            <v>0</v>
          </cell>
          <cell r="BE232">
            <v>502177.22975967953</v>
          </cell>
          <cell r="BF232">
            <v>502177.22975967953</v>
          </cell>
          <cell r="BG232">
            <v>0</v>
          </cell>
          <cell r="BH232">
            <v>373650.91</v>
          </cell>
          <cell r="BI232">
            <v>203640.18024032042</v>
          </cell>
          <cell r="BJ232">
            <v>332166.5</v>
          </cell>
          <cell r="BK232">
            <v>3818.0057471264367</v>
          </cell>
          <cell r="BL232">
            <v>3477.3477582384353</v>
          </cell>
          <cell r="BM232">
            <v>9.7964889499741303E-2</v>
          </cell>
          <cell r="BN232">
            <v>0</v>
          </cell>
          <cell r="BO232">
            <v>0</v>
          </cell>
          <cell r="BP232">
            <v>502177.22975967953</v>
          </cell>
          <cell r="BQ232">
            <v>5742.314020226202</v>
          </cell>
          <cell r="BR232" t="str">
            <v>Y</v>
          </cell>
          <cell r="BS232">
            <v>5772.1520662032126</v>
          </cell>
          <cell r="BT232">
            <v>0.12208745016379186</v>
          </cell>
          <cell r="BU232">
            <v>0</v>
          </cell>
          <cell r="BV232">
            <v>502177.22975967953</v>
          </cell>
          <cell r="BW232">
            <v>0</v>
          </cell>
          <cell r="BX232">
            <v>502177.22975967953</v>
          </cell>
          <cell r="BY232">
            <v>2595.91</v>
          </cell>
          <cell r="BZ232">
            <v>499581.31975967955</v>
          </cell>
        </row>
        <row r="233">
          <cell r="C233">
            <v>9252190</v>
          </cell>
          <cell r="D233" t="str">
            <v>Skegness Infant Academy</v>
          </cell>
          <cell r="E233">
            <v>249</v>
          </cell>
          <cell r="F233">
            <v>249</v>
          </cell>
          <cell r="G233">
            <v>0</v>
          </cell>
          <cell r="H233">
            <v>801033</v>
          </cell>
          <cell r="I233">
            <v>0</v>
          </cell>
          <cell r="J233">
            <v>0</v>
          </cell>
          <cell r="K233">
            <v>60159.999999999956</v>
          </cell>
          <cell r="L233">
            <v>0</v>
          </cell>
          <cell r="M233">
            <v>76110.000000000073</v>
          </cell>
          <cell r="N233">
            <v>0</v>
          </cell>
          <cell r="O233">
            <v>5060.0000000000009</v>
          </cell>
          <cell r="P233">
            <v>14849.999999999987</v>
          </cell>
          <cell r="Q233">
            <v>5040.0000000000055</v>
          </cell>
          <cell r="R233">
            <v>26219.999999999953</v>
          </cell>
          <cell r="S233">
            <v>28910.000000000044</v>
          </cell>
          <cell r="T233">
            <v>21120.000000000044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8904.1139240506291</v>
          </cell>
          <cell r="AB233">
            <v>0</v>
          </cell>
          <cell r="AC233">
            <v>0</v>
          </cell>
          <cell r="AD233">
            <v>83940.579937304079</v>
          </cell>
          <cell r="AE233">
            <v>0</v>
          </cell>
          <cell r="AF233">
            <v>0</v>
          </cell>
          <cell r="AG233">
            <v>0</v>
          </cell>
          <cell r="AH233">
            <v>121300</v>
          </cell>
          <cell r="AI233">
            <v>0</v>
          </cell>
          <cell r="AJ233">
            <v>0</v>
          </cell>
          <cell r="AK233">
            <v>0</v>
          </cell>
          <cell r="AL233">
            <v>5772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801033</v>
          </cell>
          <cell r="AV233">
            <v>330314.69386135472</v>
          </cell>
          <cell r="AW233">
            <v>127072</v>
          </cell>
          <cell r="AX233">
            <v>192489.02524181822</v>
          </cell>
          <cell r="AY233">
            <v>1258419.6938613546</v>
          </cell>
          <cell r="AZ233">
            <v>1252647.6938613546</v>
          </cell>
          <cell r="BA233">
            <v>4265</v>
          </cell>
          <cell r="BB233">
            <v>1061985</v>
          </cell>
          <cell r="BC233">
            <v>0</v>
          </cell>
          <cell r="BD233">
            <v>0</v>
          </cell>
          <cell r="BE233">
            <v>1258419.6938613546</v>
          </cell>
          <cell r="BF233">
            <v>1258419.6938613548</v>
          </cell>
          <cell r="BG233">
            <v>0</v>
          </cell>
          <cell r="BH233">
            <v>1067757</v>
          </cell>
          <cell r="BI233">
            <v>940685</v>
          </cell>
          <cell r="BJ233">
            <v>1131347.6938613546</v>
          </cell>
          <cell r="BK233">
            <v>4543.5650355877697</v>
          </cell>
          <cell r="BL233">
            <v>4364.5662226337445</v>
          </cell>
          <cell r="BM233">
            <v>4.1011821982623174E-2</v>
          </cell>
          <cell r="BN233">
            <v>0</v>
          </cell>
          <cell r="BO233">
            <v>0</v>
          </cell>
          <cell r="BP233">
            <v>1258419.6938613546</v>
          </cell>
          <cell r="BQ233">
            <v>5030.7136299652793</v>
          </cell>
          <cell r="BR233" t="str">
            <v>Y</v>
          </cell>
          <cell r="BS233">
            <v>5053.8943528568461</v>
          </cell>
          <cell r="BT233">
            <v>3.4045670848644516E-2</v>
          </cell>
          <cell r="BU233">
            <v>0</v>
          </cell>
          <cell r="BV233">
            <v>1258419.6938613546</v>
          </cell>
          <cell r="BW233">
            <v>0</v>
          </cell>
          <cell r="BX233">
            <v>1258419.6938613546</v>
          </cell>
          <cell r="BY233">
            <v>5772</v>
          </cell>
          <cell r="BZ233">
            <v>1252647.6938613546</v>
          </cell>
        </row>
        <row r="234">
          <cell r="C234">
            <v>9252191</v>
          </cell>
          <cell r="D234" t="str">
            <v>Seathorne Primary Academy</v>
          </cell>
          <cell r="E234">
            <v>269</v>
          </cell>
          <cell r="F234">
            <v>269</v>
          </cell>
          <cell r="G234">
            <v>0</v>
          </cell>
          <cell r="H234">
            <v>865373</v>
          </cell>
          <cell r="I234">
            <v>0</v>
          </cell>
          <cell r="J234">
            <v>0</v>
          </cell>
          <cell r="K234">
            <v>64390.000000000029</v>
          </cell>
          <cell r="L234">
            <v>0</v>
          </cell>
          <cell r="M234">
            <v>86140.000000000044</v>
          </cell>
          <cell r="N234">
            <v>0</v>
          </cell>
          <cell r="O234">
            <v>6624.6268656716602</v>
          </cell>
          <cell r="P234">
            <v>10298.283582089523</v>
          </cell>
          <cell r="Q234">
            <v>23186.194029850754</v>
          </cell>
          <cell r="R234">
            <v>10619.477611940303</v>
          </cell>
          <cell r="S234">
            <v>44264.552238805954</v>
          </cell>
          <cell r="T234">
            <v>18629.253731343353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4342.4285714285752</v>
          </cell>
          <cell r="AB234">
            <v>0</v>
          </cell>
          <cell r="AC234">
            <v>0</v>
          </cell>
          <cell r="AD234">
            <v>140490.33613445377</v>
          </cell>
          <cell r="AE234">
            <v>0</v>
          </cell>
          <cell r="AF234">
            <v>6345.5000000000073</v>
          </cell>
          <cell r="AG234">
            <v>0</v>
          </cell>
          <cell r="AH234">
            <v>121300</v>
          </cell>
          <cell r="AI234">
            <v>0</v>
          </cell>
          <cell r="AJ234">
            <v>0</v>
          </cell>
          <cell r="AK234">
            <v>0</v>
          </cell>
          <cell r="AL234">
            <v>8254.82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865373</v>
          </cell>
          <cell r="AV234">
            <v>415330.65276558395</v>
          </cell>
          <cell r="AW234">
            <v>129554.82</v>
          </cell>
          <cell r="AX234">
            <v>245302.71929365114</v>
          </cell>
          <cell r="AY234">
            <v>1410258.472765584</v>
          </cell>
          <cell r="AZ234">
            <v>1402003.6527655839</v>
          </cell>
          <cell r="BA234">
            <v>4265</v>
          </cell>
          <cell r="BB234">
            <v>1147285</v>
          </cell>
          <cell r="BC234">
            <v>0</v>
          </cell>
          <cell r="BD234">
            <v>0</v>
          </cell>
          <cell r="BE234">
            <v>1410258.472765584</v>
          </cell>
          <cell r="BF234">
            <v>1410258.472765584</v>
          </cell>
          <cell r="BG234">
            <v>0</v>
          </cell>
          <cell r="BH234">
            <v>1155539.82</v>
          </cell>
          <cell r="BI234">
            <v>1025985.0000000001</v>
          </cell>
          <cell r="BJ234">
            <v>1280703.6527655839</v>
          </cell>
          <cell r="BK234">
            <v>4760.9801218051443</v>
          </cell>
          <cell r="BL234">
            <v>4563.5944027874566</v>
          </cell>
          <cell r="BM234">
            <v>4.3252248468252125E-2</v>
          </cell>
          <cell r="BN234">
            <v>0</v>
          </cell>
          <cell r="BO234">
            <v>0</v>
          </cell>
          <cell r="BP234">
            <v>1410258.472765584</v>
          </cell>
          <cell r="BQ234">
            <v>5211.9094898348849</v>
          </cell>
          <cell r="BR234" t="str">
            <v>Y</v>
          </cell>
          <cell r="BS234">
            <v>5242.5965530319108</v>
          </cell>
          <cell r="BT234">
            <v>4.5382134410686392E-2</v>
          </cell>
          <cell r="BU234">
            <v>0</v>
          </cell>
          <cell r="BV234">
            <v>1410258.472765584</v>
          </cell>
          <cell r="BW234">
            <v>0</v>
          </cell>
          <cell r="BX234">
            <v>1410258.472765584</v>
          </cell>
          <cell r="BY234">
            <v>8254.82</v>
          </cell>
          <cell r="BZ234">
            <v>1402003.6527655839</v>
          </cell>
        </row>
        <row r="235">
          <cell r="C235">
            <v>9252193</v>
          </cell>
          <cell r="D235" t="str">
            <v>Spilsby Primary School</v>
          </cell>
          <cell r="E235">
            <v>222</v>
          </cell>
          <cell r="F235">
            <v>222</v>
          </cell>
          <cell r="G235">
            <v>0</v>
          </cell>
          <cell r="H235">
            <v>714174</v>
          </cell>
          <cell r="I235">
            <v>0</v>
          </cell>
          <cell r="J235">
            <v>0</v>
          </cell>
          <cell r="K235">
            <v>40419.999999999956</v>
          </cell>
          <cell r="L235">
            <v>0</v>
          </cell>
          <cell r="M235">
            <v>51330.000000000015</v>
          </cell>
          <cell r="N235">
            <v>0</v>
          </cell>
          <cell r="O235">
            <v>3300.0000000000014</v>
          </cell>
          <cell r="P235">
            <v>540.00000000000011</v>
          </cell>
          <cell r="Q235">
            <v>33599.999999999971</v>
          </cell>
          <cell r="R235">
            <v>920.00000000000023</v>
          </cell>
          <cell r="S235">
            <v>489.99999999999949</v>
          </cell>
          <cell r="T235">
            <v>639.99999999999932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649.89637305699512</v>
          </cell>
          <cell r="AB235">
            <v>0</v>
          </cell>
          <cell r="AC235">
            <v>0</v>
          </cell>
          <cell r="AD235">
            <v>100644.43113772455</v>
          </cell>
          <cell r="AE235">
            <v>0</v>
          </cell>
          <cell r="AF235">
            <v>8029.0000000000018</v>
          </cell>
          <cell r="AG235">
            <v>0</v>
          </cell>
          <cell r="AH235">
            <v>121300</v>
          </cell>
          <cell r="AI235">
            <v>0</v>
          </cell>
          <cell r="AJ235">
            <v>0</v>
          </cell>
          <cell r="AK235">
            <v>0</v>
          </cell>
          <cell r="AL235">
            <v>4400.6400000000003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714174</v>
          </cell>
          <cell r="AV235">
            <v>240563.32751078147</v>
          </cell>
          <cell r="AW235">
            <v>125700.64</v>
          </cell>
          <cell r="AX235">
            <v>155508.70230275448</v>
          </cell>
          <cell r="AY235">
            <v>1080437.9675107815</v>
          </cell>
          <cell r="AZ235">
            <v>1076037.3275107816</v>
          </cell>
          <cell r="BA235">
            <v>4265</v>
          </cell>
          <cell r="BB235">
            <v>946830</v>
          </cell>
          <cell r="BC235">
            <v>0</v>
          </cell>
          <cell r="BD235">
            <v>0</v>
          </cell>
          <cell r="BE235">
            <v>1080437.9675107815</v>
          </cell>
          <cell r="BF235">
            <v>1080437.9675107815</v>
          </cell>
          <cell r="BG235">
            <v>0</v>
          </cell>
          <cell r="BH235">
            <v>951230.64</v>
          </cell>
          <cell r="BI235">
            <v>825530</v>
          </cell>
          <cell r="BJ235">
            <v>954737.32751078147</v>
          </cell>
          <cell r="BK235">
            <v>4300.6185923909079</v>
          </cell>
          <cell r="BL235">
            <v>4075.7027740196077</v>
          </cell>
          <cell r="BM235">
            <v>5.5184548737218148E-2</v>
          </cell>
          <cell r="BN235">
            <v>0</v>
          </cell>
          <cell r="BO235">
            <v>0</v>
          </cell>
          <cell r="BP235">
            <v>1080437.9675107815</v>
          </cell>
          <cell r="BQ235">
            <v>4847.014988787304</v>
          </cell>
          <cell r="BR235" t="str">
            <v>Y</v>
          </cell>
          <cell r="BS235">
            <v>4866.8376914900064</v>
          </cell>
          <cell r="BT235">
            <v>3.6828598690868741E-2</v>
          </cell>
          <cell r="BU235">
            <v>0</v>
          </cell>
          <cell r="BV235">
            <v>1080437.9675107815</v>
          </cell>
          <cell r="BW235">
            <v>0</v>
          </cell>
          <cell r="BX235">
            <v>1080437.9675107815</v>
          </cell>
          <cell r="BY235">
            <v>4825.6000000000004</v>
          </cell>
          <cell r="BZ235">
            <v>1075612.3675107814</v>
          </cell>
        </row>
        <row r="236">
          <cell r="C236">
            <v>9252202</v>
          </cell>
          <cell r="D236" t="str">
            <v>The Utterby Primary Academy</v>
          </cell>
          <cell r="E236">
            <v>61</v>
          </cell>
          <cell r="F236">
            <v>61</v>
          </cell>
          <cell r="G236">
            <v>0</v>
          </cell>
          <cell r="H236">
            <v>196237</v>
          </cell>
          <cell r="I236">
            <v>0</v>
          </cell>
          <cell r="J236">
            <v>0</v>
          </cell>
          <cell r="K236">
            <v>8930.0000000000109</v>
          </cell>
          <cell r="L236">
            <v>0</v>
          </cell>
          <cell r="M236">
            <v>11210.000000000015</v>
          </cell>
          <cell r="N236">
            <v>0</v>
          </cell>
          <cell r="O236">
            <v>880.00000000000023</v>
          </cell>
          <cell r="P236">
            <v>5939.9999999999991</v>
          </cell>
          <cell r="Q236">
            <v>0</v>
          </cell>
          <cell r="R236">
            <v>5059.9999999999991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662.78846153846041</v>
          </cell>
          <cell r="AB236">
            <v>0</v>
          </cell>
          <cell r="AC236">
            <v>0</v>
          </cell>
          <cell r="AD236">
            <v>21101.020408163266</v>
          </cell>
          <cell r="AE236">
            <v>0</v>
          </cell>
          <cell r="AF236">
            <v>4014.5000000000255</v>
          </cell>
          <cell r="AG236">
            <v>0</v>
          </cell>
          <cell r="AH236">
            <v>121300</v>
          </cell>
          <cell r="AI236">
            <v>55000</v>
          </cell>
          <cell r="AJ236">
            <v>0</v>
          </cell>
          <cell r="AK236">
            <v>0</v>
          </cell>
          <cell r="AL236">
            <v>1352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196237</v>
          </cell>
          <cell r="AV236">
            <v>57798.308869701781</v>
          </cell>
          <cell r="AW236">
            <v>177652</v>
          </cell>
          <cell r="AX236">
            <v>45812.582921632653</v>
          </cell>
          <cell r="AY236">
            <v>431687.30886970181</v>
          </cell>
          <cell r="AZ236">
            <v>430335.30886970181</v>
          </cell>
          <cell r="BA236">
            <v>4265</v>
          </cell>
          <cell r="BB236">
            <v>260165</v>
          </cell>
          <cell r="BC236">
            <v>0</v>
          </cell>
          <cell r="BD236">
            <v>0</v>
          </cell>
          <cell r="BE236">
            <v>431687.30886970181</v>
          </cell>
          <cell r="BF236">
            <v>431687.30886970175</v>
          </cell>
          <cell r="BG236">
            <v>0</v>
          </cell>
          <cell r="BH236">
            <v>261517</v>
          </cell>
          <cell r="BI236">
            <v>83865</v>
          </cell>
          <cell r="BJ236">
            <v>254035.30886970181</v>
          </cell>
          <cell r="BK236">
            <v>4164.5132601590458</v>
          </cell>
          <cell r="BL236">
            <v>3690.4228098360654</v>
          </cell>
          <cell r="BM236">
            <v>0.12846507697150295</v>
          </cell>
          <cell r="BN236">
            <v>0</v>
          </cell>
          <cell r="BO236">
            <v>0</v>
          </cell>
          <cell r="BP236">
            <v>431687.30886970181</v>
          </cell>
          <cell r="BQ236">
            <v>7054.6771945852752</v>
          </cell>
          <cell r="BR236" t="str">
            <v>Y</v>
          </cell>
          <cell r="BS236">
            <v>7076.8411290115055</v>
          </cell>
          <cell r="BT236">
            <v>7.1801961545085558E-2</v>
          </cell>
          <cell r="BU236">
            <v>0</v>
          </cell>
          <cell r="BV236">
            <v>431687.30886970181</v>
          </cell>
          <cell r="BW236">
            <v>0</v>
          </cell>
          <cell r="BX236">
            <v>431687.30886970181</v>
          </cell>
          <cell r="BY236">
            <v>1352</v>
          </cell>
          <cell r="BZ236">
            <v>430335.30886970181</v>
          </cell>
        </row>
        <row r="237">
          <cell r="C237">
            <v>9252207</v>
          </cell>
          <cell r="D237" t="str">
            <v>White's Wood Academy</v>
          </cell>
          <cell r="E237">
            <v>214</v>
          </cell>
          <cell r="F237">
            <v>214</v>
          </cell>
          <cell r="G237">
            <v>0</v>
          </cell>
          <cell r="H237">
            <v>688438</v>
          </cell>
          <cell r="I237">
            <v>0</v>
          </cell>
          <cell r="J237">
            <v>0</v>
          </cell>
          <cell r="K237">
            <v>58280.000000000044</v>
          </cell>
          <cell r="L237">
            <v>0</v>
          </cell>
          <cell r="M237">
            <v>76700.000000000029</v>
          </cell>
          <cell r="N237">
            <v>0</v>
          </cell>
          <cell r="O237">
            <v>0</v>
          </cell>
          <cell r="P237">
            <v>8910.0000000000291</v>
          </cell>
          <cell r="Q237">
            <v>0</v>
          </cell>
          <cell r="R237">
            <v>19320.000000000036</v>
          </cell>
          <cell r="S237">
            <v>36259.999999999949</v>
          </cell>
          <cell r="T237">
            <v>29439.999999999945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2824.9999999999986</v>
          </cell>
          <cell r="AB237">
            <v>0</v>
          </cell>
          <cell r="AC237">
            <v>0</v>
          </cell>
          <cell r="AD237">
            <v>57354.743589743586</v>
          </cell>
          <cell r="AE237">
            <v>0</v>
          </cell>
          <cell r="AF237">
            <v>0</v>
          </cell>
          <cell r="AG237">
            <v>0</v>
          </cell>
          <cell r="AH237">
            <v>121300</v>
          </cell>
          <cell r="AI237">
            <v>0</v>
          </cell>
          <cell r="AJ237">
            <v>0</v>
          </cell>
          <cell r="AK237">
            <v>0</v>
          </cell>
          <cell r="AL237">
            <v>4335.41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688438</v>
          </cell>
          <cell r="AV237">
            <v>289089.74358974356</v>
          </cell>
          <cell r="AW237">
            <v>125635.41</v>
          </cell>
          <cell r="AX237">
            <v>163450.60196769232</v>
          </cell>
          <cell r="AY237">
            <v>1103163.1535897434</v>
          </cell>
          <cell r="AZ237">
            <v>1098827.7435897435</v>
          </cell>
          <cell r="BA237">
            <v>4265</v>
          </cell>
          <cell r="BB237">
            <v>912710</v>
          </cell>
          <cell r="BC237">
            <v>0</v>
          </cell>
          <cell r="BD237">
            <v>0</v>
          </cell>
          <cell r="BE237">
            <v>1103163.1535897434</v>
          </cell>
          <cell r="BF237">
            <v>1103163.1535897437</v>
          </cell>
          <cell r="BG237">
            <v>0</v>
          </cell>
          <cell r="BH237">
            <v>917045.41</v>
          </cell>
          <cell r="BI237">
            <v>791410</v>
          </cell>
          <cell r="BJ237">
            <v>977527.74358974339</v>
          </cell>
          <cell r="BK237">
            <v>4567.886652288521</v>
          </cell>
          <cell r="BL237">
            <v>4322.9984196428577</v>
          </cell>
          <cell r="BM237">
            <v>5.6647772882113284E-2</v>
          </cell>
          <cell r="BN237">
            <v>0</v>
          </cell>
          <cell r="BO237">
            <v>0</v>
          </cell>
          <cell r="BP237">
            <v>1103163.1535897434</v>
          </cell>
          <cell r="BQ237">
            <v>5134.7090821950633</v>
          </cell>
          <cell r="BR237" t="str">
            <v>Y</v>
          </cell>
          <cell r="BS237">
            <v>5154.968007428708</v>
          </cell>
          <cell r="BT237">
            <v>5.5508680227045026E-2</v>
          </cell>
          <cell r="BU237">
            <v>0</v>
          </cell>
          <cell r="BV237">
            <v>1103163.1535897434</v>
          </cell>
          <cell r="BW237">
            <v>0</v>
          </cell>
          <cell r="BX237">
            <v>1103163.1535897434</v>
          </cell>
          <cell r="BY237">
            <v>4335.41</v>
          </cell>
          <cell r="BZ237">
            <v>1098827.7435897435</v>
          </cell>
        </row>
        <row r="238">
          <cell r="C238">
            <v>9252208</v>
          </cell>
          <cell r="D238" t="str">
            <v>The Gainsborough Hillcrest Early Years Academy</v>
          </cell>
          <cell r="E238">
            <v>159</v>
          </cell>
          <cell r="F238">
            <v>159</v>
          </cell>
          <cell r="G238">
            <v>0</v>
          </cell>
          <cell r="H238">
            <v>511503</v>
          </cell>
          <cell r="I238">
            <v>0</v>
          </cell>
          <cell r="J238">
            <v>0</v>
          </cell>
          <cell r="K238">
            <v>43709.999999999964</v>
          </cell>
          <cell r="L238">
            <v>0</v>
          </cell>
          <cell r="M238">
            <v>54869.999999999956</v>
          </cell>
          <cell r="N238">
            <v>0</v>
          </cell>
          <cell r="O238">
            <v>0</v>
          </cell>
          <cell r="P238">
            <v>9989.9999999999891</v>
          </cell>
          <cell r="Q238">
            <v>0</v>
          </cell>
          <cell r="R238">
            <v>14719.999999999991</v>
          </cell>
          <cell r="S238">
            <v>20090.000000000018</v>
          </cell>
          <cell r="T238">
            <v>26240.000000000022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7774.1826923076887</v>
          </cell>
          <cell r="AB238">
            <v>0</v>
          </cell>
          <cell r="AC238">
            <v>0</v>
          </cell>
          <cell r="AD238">
            <v>53600.611285266452</v>
          </cell>
          <cell r="AE238">
            <v>0</v>
          </cell>
          <cell r="AF238">
            <v>0</v>
          </cell>
          <cell r="AG238">
            <v>0</v>
          </cell>
          <cell r="AH238">
            <v>121300</v>
          </cell>
          <cell r="AI238">
            <v>0</v>
          </cell>
          <cell r="AJ238">
            <v>0</v>
          </cell>
          <cell r="AK238">
            <v>0</v>
          </cell>
          <cell r="AL238">
            <v>3536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511503</v>
          </cell>
          <cell r="AV238">
            <v>230994.7939775741</v>
          </cell>
          <cell r="AW238">
            <v>124836</v>
          </cell>
          <cell r="AX238">
            <v>132468.58973272727</v>
          </cell>
          <cell r="AY238">
            <v>867333.7939775741</v>
          </cell>
          <cell r="AZ238">
            <v>863797.7939775741</v>
          </cell>
          <cell r="BA238">
            <v>4265</v>
          </cell>
          <cell r="BB238">
            <v>678135</v>
          </cell>
          <cell r="BC238">
            <v>0</v>
          </cell>
          <cell r="BD238">
            <v>0</v>
          </cell>
          <cell r="BE238">
            <v>867333.7939775741</v>
          </cell>
          <cell r="BF238">
            <v>867333.79397757421</v>
          </cell>
          <cell r="BG238">
            <v>0</v>
          </cell>
          <cell r="BH238">
            <v>681671</v>
          </cell>
          <cell r="BI238">
            <v>556835</v>
          </cell>
          <cell r="BJ238">
            <v>742497.7939775741</v>
          </cell>
          <cell r="BK238">
            <v>4669.7974463998371</v>
          </cell>
          <cell r="BL238">
            <v>4461.0822357142852</v>
          </cell>
          <cell r="BM238">
            <v>4.6785779695929224E-2</v>
          </cell>
          <cell r="BN238">
            <v>0</v>
          </cell>
          <cell r="BO238">
            <v>0</v>
          </cell>
          <cell r="BP238">
            <v>867333.7939775741</v>
          </cell>
          <cell r="BQ238">
            <v>5432.6905281608433</v>
          </cell>
          <cell r="BR238" t="str">
            <v>Y</v>
          </cell>
          <cell r="BS238">
            <v>5454.9295218715351</v>
          </cell>
          <cell r="BT238">
            <v>4.8187635062893586E-2</v>
          </cell>
          <cell r="BU238">
            <v>0</v>
          </cell>
          <cell r="BV238">
            <v>867333.7939775741</v>
          </cell>
          <cell r="BW238">
            <v>0</v>
          </cell>
          <cell r="BX238">
            <v>867333.7939775741</v>
          </cell>
          <cell r="BY238">
            <v>3536</v>
          </cell>
          <cell r="BZ238">
            <v>863797.7939775741</v>
          </cell>
        </row>
        <row r="239">
          <cell r="C239">
            <v>9252234</v>
          </cell>
          <cell r="D239" t="str">
            <v>Carlton Road Academy</v>
          </cell>
          <cell r="E239">
            <v>405</v>
          </cell>
          <cell r="F239">
            <v>405</v>
          </cell>
          <cell r="G239">
            <v>0</v>
          </cell>
          <cell r="H239">
            <v>1302885</v>
          </cell>
          <cell r="I239">
            <v>0</v>
          </cell>
          <cell r="J239">
            <v>0</v>
          </cell>
          <cell r="K239">
            <v>63919.999999999905</v>
          </cell>
          <cell r="L239">
            <v>0</v>
          </cell>
          <cell r="M239">
            <v>87909.999999999956</v>
          </cell>
          <cell r="N239">
            <v>0</v>
          </cell>
          <cell r="O239">
            <v>25080.000000000047</v>
          </cell>
          <cell r="P239">
            <v>12689.999999999958</v>
          </cell>
          <cell r="Q239">
            <v>31079.999999999989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86386.383285302581</v>
          </cell>
          <cell r="AB239">
            <v>0</v>
          </cell>
          <cell r="AC239">
            <v>0</v>
          </cell>
          <cell r="AD239">
            <v>221629.24528301886</v>
          </cell>
          <cell r="AE239">
            <v>0</v>
          </cell>
          <cell r="AF239">
            <v>10822.500000000007</v>
          </cell>
          <cell r="AG239">
            <v>0</v>
          </cell>
          <cell r="AH239">
            <v>121300</v>
          </cell>
          <cell r="AI239">
            <v>0</v>
          </cell>
          <cell r="AJ239">
            <v>0</v>
          </cell>
          <cell r="AK239">
            <v>0</v>
          </cell>
          <cell r="AL239">
            <v>11128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1302885</v>
          </cell>
          <cell r="AV239">
            <v>539518.12856832123</v>
          </cell>
          <cell r="AW239">
            <v>132428</v>
          </cell>
          <cell r="AX239">
            <v>297317.29435094335</v>
          </cell>
          <cell r="AY239">
            <v>1974831.1285683212</v>
          </cell>
          <cell r="AZ239">
            <v>1963703.1285683212</v>
          </cell>
          <cell r="BA239">
            <v>4265</v>
          </cell>
          <cell r="BB239">
            <v>1727325</v>
          </cell>
          <cell r="BC239">
            <v>0</v>
          </cell>
          <cell r="BD239">
            <v>0</v>
          </cell>
          <cell r="BE239">
            <v>1974831.1285683212</v>
          </cell>
          <cell r="BF239">
            <v>1974831.1285683215</v>
          </cell>
          <cell r="BG239">
            <v>0</v>
          </cell>
          <cell r="BH239">
            <v>1738453</v>
          </cell>
          <cell r="BI239">
            <v>1606025</v>
          </cell>
          <cell r="BJ239">
            <v>1842403.1285683212</v>
          </cell>
          <cell r="BK239">
            <v>4549.1435273291881</v>
          </cell>
          <cell r="BL239">
            <v>4319.3899258793972</v>
          </cell>
          <cell r="BM239">
            <v>5.3191215748602444E-2</v>
          </cell>
          <cell r="BN239">
            <v>0</v>
          </cell>
          <cell r="BO239">
            <v>0</v>
          </cell>
          <cell r="BP239">
            <v>1974831.1285683212</v>
          </cell>
          <cell r="BQ239">
            <v>4848.6497001686948</v>
          </cell>
          <cell r="BR239" t="str">
            <v>Y</v>
          </cell>
          <cell r="BS239">
            <v>4876.1262433785705</v>
          </cell>
          <cell r="BT239">
            <v>4.8150622961892431E-2</v>
          </cell>
          <cell r="BU239">
            <v>0</v>
          </cell>
          <cell r="BV239">
            <v>1974831.1285683212</v>
          </cell>
          <cell r="BW239">
            <v>0</v>
          </cell>
          <cell r="BX239">
            <v>1974831.1285683212</v>
          </cell>
          <cell r="BY239">
            <v>11128</v>
          </cell>
          <cell r="BZ239">
            <v>1963703.1285683212</v>
          </cell>
        </row>
        <row r="240">
          <cell r="C240">
            <v>9252237</v>
          </cell>
          <cell r="D240" t="str">
            <v>Park Academy</v>
          </cell>
          <cell r="E240">
            <v>330</v>
          </cell>
          <cell r="F240">
            <v>330</v>
          </cell>
          <cell r="G240">
            <v>0</v>
          </cell>
          <cell r="H240">
            <v>1061610</v>
          </cell>
          <cell r="I240">
            <v>0</v>
          </cell>
          <cell r="J240">
            <v>0</v>
          </cell>
          <cell r="K240">
            <v>32899.999999999978</v>
          </cell>
          <cell r="L240">
            <v>0</v>
          </cell>
          <cell r="M240">
            <v>44839.999999999942</v>
          </cell>
          <cell r="N240">
            <v>0</v>
          </cell>
          <cell r="O240">
            <v>9239.9999999999818</v>
          </cell>
          <cell r="P240">
            <v>21329.999999999967</v>
          </cell>
          <cell r="Q240">
            <v>11339.999999999998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70155.762711864416</v>
          </cell>
          <cell r="AB240">
            <v>0</v>
          </cell>
          <cell r="AC240">
            <v>0</v>
          </cell>
          <cell r="AD240">
            <v>150252.74725274724</v>
          </cell>
          <cell r="AE240">
            <v>0</v>
          </cell>
          <cell r="AF240">
            <v>3884.9999999999909</v>
          </cell>
          <cell r="AG240">
            <v>0</v>
          </cell>
          <cell r="AH240">
            <v>121300</v>
          </cell>
          <cell r="AI240">
            <v>0</v>
          </cell>
          <cell r="AJ240">
            <v>0</v>
          </cell>
          <cell r="AK240">
            <v>0</v>
          </cell>
          <cell r="AL240">
            <v>7530.4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1061610</v>
          </cell>
          <cell r="AV240">
            <v>343943.5099646115</v>
          </cell>
          <cell r="AW240">
            <v>128830.39999999999</v>
          </cell>
          <cell r="AX240">
            <v>207337.15618901094</v>
          </cell>
          <cell r="AY240">
            <v>1534383.9099646113</v>
          </cell>
          <cell r="AZ240">
            <v>1526853.5099646114</v>
          </cell>
          <cell r="BA240">
            <v>4265</v>
          </cell>
          <cell r="BB240">
            <v>1407450</v>
          </cell>
          <cell r="BC240">
            <v>0</v>
          </cell>
          <cell r="BD240">
            <v>0</v>
          </cell>
          <cell r="BE240">
            <v>1534383.9099646113</v>
          </cell>
          <cell r="BF240">
            <v>1534383.9099646115</v>
          </cell>
          <cell r="BG240">
            <v>0</v>
          </cell>
          <cell r="BH240">
            <v>1414980.4</v>
          </cell>
          <cell r="BI240">
            <v>1286150</v>
          </cell>
          <cell r="BJ240">
            <v>1405553.5099646114</v>
          </cell>
          <cell r="BK240">
            <v>4259.2530604988224</v>
          </cell>
          <cell r="BL240">
            <v>4889.9034480480477</v>
          </cell>
          <cell r="BM240">
            <v>-0.12896990589885132</v>
          </cell>
          <cell r="BN240">
            <v>0.13396990589885133</v>
          </cell>
          <cell r="BO240">
            <v>216182.96858052362</v>
          </cell>
          <cell r="BP240">
            <v>1750566.8785451348</v>
          </cell>
          <cell r="BQ240">
            <v>5281.9287228640451</v>
          </cell>
          <cell r="BR240" t="str">
            <v>Y</v>
          </cell>
          <cell r="BS240">
            <v>5304.7481168034392</v>
          </cell>
          <cell r="BT240">
            <v>5.6515629769722242E-3</v>
          </cell>
          <cell r="BU240">
            <v>0</v>
          </cell>
          <cell r="BV240">
            <v>1750566.8785451348</v>
          </cell>
          <cell r="BW240">
            <v>0</v>
          </cell>
          <cell r="BX240">
            <v>1750566.8785451348</v>
          </cell>
          <cell r="BY240">
            <v>6916</v>
          </cell>
          <cell r="BZ240">
            <v>1743650.8785451348</v>
          </cell>
        </row>
        <row r="241">
          <cell r="C241">
            <v>9252239</v>
          </cell>
          <cell r="D241" t="str">
            <v>Staniland Academy</v>
          </cell>
          <cell r="E241">
            <v>536</v>
          </cell>
          <cell r="F241">
            <v>536</v>
          </cell>
          <cell r="G241">
            <v>0</v>
          </cell>
          <cell r="H241">
            <v>1724312</v>
          </cell>
          <cell r="I241">
            <v>0</v>
          </cell>
          <cell r="J241">
            <v>0</v>
          </cell>
          <cell r="K241">
            <v>52640</v>
          </cell>
          <cell r="L241">
            <v>0</v>
          </cell>
          <cell r="M241">
            <v>73160.000000000146</v>
          </cell>
          <cell r="N241">
            <v>0</v>
          </cell>
          <cell r="O241">
            <v>30196.336448598107</v>
          </cell>
          <cell r="P241">
            <v>46526.803738317787</v>
          </cell>
          <cell r="Q241">
            <v>18514.542056074766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85052.936170212692</v>
          </cell>
          <cell r="AB241">
            <v>0</v>
          </cell>
          <cell r="AC241">
            <v>0</v>
          </cell>
          <cell r="AD241">
            <v>259778.83449883451</v>
          </cell>
          <cell r="AE241">
            <v>0</v>
          </cell>
          <cell r="AF241">
            <v>0</v>
          </cell>
          <cell r="AG241">
            <v>0</v>
          </cell>
          <cell r="AH241">
            <v>121300</v>
          </cell>
          <cell r="AI241">
            <v>0</v>
          </cell>
          <cell r="AJ241">
            <v>0</v>
          </cell>
          <cell r="AK241">
            <v>0</v>
          </cell>
          <cell r="AL241">
            <v>11440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1724312</v>
          </cell>
          <cell r="AV241">
            <v>565869.45291203796</v>
          </cell>
          <cell r="AW241">
            <v>132740</v>
          </cell>
          <cell r="AX241">
            <v>357652.06343469321</v>
          </cell>
          <cell r="AY241">
            <v>2422921.4529120382</v>
          </cell>
          <cell r="AZ241">
            <v>2411481.4529120382</v>
          </cell>
          <cell r="BA241">
            <v>4265</v>
          </cell>
          <cell r="BB241">
            <v>2286040</v>
          </cell>
          <cell r="BC241">
            <v>0</v>
          </cell>
          <cell r="BD241">
            <v>0</v>
          </cell>
          <cell r="BE241">
            <v>2422921.4529120382</v>
          </cell>
          <cell r="BF241">
            <v>2422921.4529120382</v>
          </cell>
          <cell r="BG241">
            <v>0</v>
          </cell>
          <cell r="BH241">
            <v>2297480</v>
          </cell>
          <cell r="BI241">
            <v>2164740</v>
          </cell>
          <cell r="BJ241">
            <v>2290181.4529120382</v>
          </cell>
          <cell r="BK241">
            <v>4272.7265912538023</v>
          </cell>
          <cell r="BL241">
            <v>4129.0445112478037</v>
          </cell>
          <cell r="BM241">
            <v>3.4797900486322843E-2</v>
          </cell>
          <cell r="BN241">
            <v>0</v>
          </cell>
          <cell r="BO241">
            <v>0</v>
          </cell>
          <cell r="BP241">
            <v>2422921.4529120382</v>
          </cell>
          <cell r="BQ241">
            <v>4499.0325614030562</v>
          </cell>
          <cell r="BR241" t="str">
            <v>Y</v>
          </cell>
          <cell r="BS241">
            <v>4520.3758449851457</v>
          </cell>
          <cell r="BT241">
            <v>3.6229453248952437E-2</v>
          </cell>
          <cell r="BU241">
            <v>0</v>
          </cell>
          <cell r="BV241">
            <v>2422921.4529120382</v>
          </cell>
          <cell r="BW241">
            <v>0</v>
          </cell>
          <cell r="BX241">
            <v>2422921.4529120382</v>
          </cell>
          <cell r="BY241">
            <v>11440</v>
          </cell>
          <cell r="BZ241">
            <v>2411481.4529120382</v>
          </cell>
        </row>
        <row r="242">
          <cell r="C242">
            <v>9252240</v>
          </cell>
          <cell r="D242" t="str">
            <v>Waddington All Saints Academy</v>
          </cell>
          <cell r="E242">
            <v>368</v>
          </cell>
          <cell r="F242">
            <v>368</v>
          </cell>
          <cell r="G242">
            <v>0</v>
          </cell>
          <cell r="H242">
            <v>1183856</v>
          </cell>
          <cell r="I242">
            <v>0</v>
          </cell>
          <cell r="J242">
            <v>0</v>
          </cell>
          <cell r="K242">
            <v>16919.999999999993</v>
          </cell>
          <cell r="L242">
            <v>0</v>
          </cell>
          <cell r="M242">
            <v>24780.000000000062</v>
          </cell>
          <cell r="N242">
            <v>0</v>
          </cell>
          <cell r="O242">
            <v>220.00000000000028</v>
          </cell>
          <cell r="P242">
            <v>270.00000000000034</v>
          </cell>
          <cell r="Q242">
            <v>0</v>
          </cell>
          <cell r="R242">
            <v>2299.999999999995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677.26384364820785</v>
          </cell>
          <cell r="AB242">
            <v>0</v>
          </cell>
          <cell r="AC242">
            <v>0</v>
          </cell>
          <cell r="AD242">
            <v>43223.512544802863</v>
          </cell>
          <cell r="AE242">
            <v>0</v>
          </cell>
          <cell r="AF242">
            <v>1775.9999999999907</v>
          </cell>
          <cell r="AG242">
            <v>0</v>
          </cell>
          <cell r="AH242">
            <v>121300</v>
          </cell>
          <cell r="AI242">
            <v>0</v>
          </cell>
          <cell r="AJ242">
            <v>0</v>
          </cell>
          <cell r="AK242">
            <v>0</v>
          </cell>
          <cell r="AL242">
            <v>7020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1183856</v>
          </cell>
          <cell r="AV242">
            <v>90166.776388451108</v>
          </cell>
          <cell r="AW242">
            <v>128320</v>
          </cell>
          <cell r="AX242">
            <v>108762.72921032258</v>
          </cell>
          <cell r="AY242">
            <v>1402342.776388451</v>
          </cell>
          <cell r="AZ242">
            <v>1395322.776388451</v>
          </cell>
          <cell r="BA242">
            <v>4265</v>
          </cell>
          <cell r="BB242">
            <v>1569520</v>
          </cell>
          <cell r="BC242">
            <v>174197.22361154901</v>
          </cell>
          <cell r="BD242">
            <v>0</v>
          </cell>
          <cell r="BE242">
            <v>1576540</v>
          </cell>
          <cell r="BF242">
            <v>1576540</v>
          </cell>
          <cell r="BG242">
            <v>0</v>
          </cell>
          <cell r="BH242">
            <v>1576540</v>
          </cell>
          <cell r="BI242">
            <v>1448220</v>
          </cell>
          <cell r="BJ242">
            <v>1448220</v>
          </cell>
          <cell r="BK242">
            <v>3935.3804347826085</v>
          </cell>
          <cell r="BL242">
            <v>3844.9171270718234</v>
          </cell>
          <cell r="BM242">
            <v>2.3528025369867808E-2</v>
          </cell>
          <cell r="BN242">
            <v>0</v>
          </cell>
          <cell r="BO242">
            <v>0</v>
          </cell>
          <cell r="BP242">
            <v>1576540</v>
          </cell>
          <cell r="BQ242">
            <v>4265</v>
          </cell>
          <cell r="BR242" t="str">
            <v>Y</v>
          </cell>
          <cell r="BS242">
            <v>4284.076086956522</v>
          </cell>
          <cell r="BT242">
            <v>2.0165732662093427E-2</v>
          </cell>
          <cell r="BU242">
            <v>0</v>
          </cell>
          <cell r="BV242">
            <v>1576540</v>
          </cell>
          <cell r="BW242">
            <v>0</v>
          </cell>
          <cell r="BX242">
            <v>1576540</v>
          </cell>
          <cell r="BY242">
            <v>7020</v>
          </cell>
          <cell r="BZ242">
            <v>1569520</v>
          </cell>
        </row>
        <row r="243">
          <cell r="C243">
            <v>9252241</v>
          </cell>
          <cell r="D243" t="str">
            <v>Cherry Willingham Primary Academy</v>
          </cell>
          <cell r="E243">
            <v>195</v>
          </cell>
          <cell r="F243">
            <v>195</v>
          </cell>
          <cell r="G243">
            <v>0</v>
          </cell>
          <cell r="H243">
            <v>627315</v>
          </cell>
          <cell r="I243">
            <v>0</v>
          </cell>
          <cell r="J243">
            <v>0</v>
          </cell>
          <cell r="K243">
            <v>14100.000000000013</v>
          </cell>
          <cell r="L243">
            <v>0</v>
          </cell>
          <cell r="M243">
            <v>20649.999999999942</v>
          </cell>
          <cell r="N243">
            <v>0</v>
          </cell>
          <cell r="O243">
            <v>0</v>
          </cell>
          <cell r="P243">
            <v>1620.0000000000014</v>
          </cell>
          <cell r="Q243">
            <v>1679.9999999999989</v>
          </cell>
          <cell r="R243">
            <v>5519.9999999999964</v>
          </cell>
          <cell r="S243">
            <v>1959.9999999999986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5065.5172413793125</v>
          </cell>
          <cell r="AB243">
            <v>0</v>
          </cell>
          <cell r="AC243">
            <v>0</v>
          </cell>
          <cell r="AD243">
            <v>58930.813953488367</v>
          </cell>
          <cell r="AE243">
            <v>0</v>
          </cell>
          <cell r="AF243">
            <v>0</v>
          </cell>
          <cell r="AG243">
            <v>0</v>
          </cell>
          <cell r="AH243">
            <v>121300</v>
          </cell>
          <cell r="AI243">
            <v>0</v>
          </cell>
          <cell r="AJ243">
            <v>0</v>
          </cell>
          <cell r="AK243">
            <v>0</v>
          </cell>
          <cell r="AL243">
            <v>6085.94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627315</v>
          </cell>
          <cell r="AV243">
            <v>109526.33119486764</v>
          </cell>
          <cell r="AW243">
            <v>127385.94</v>
          </cell>
          <cell r="AX243">
            <v>95673.277393023236</v>
          </cell>
          <cell r="AY243">
            <v>864227.27119486756</v>
          </cell>
          <cell r="AZ243">
            <v>858141.33119486761</v>
          </cell>
          <cell r="BA243">
            <v>4265</v>
          </cell>
          <cell r="BB243">
            <v>831675</v>
          </cell>
          <cell r="BC243">
            <v>0</v>
          </cell>
          <cell r="BD243">
            <v>0</v>
          </cell>
          <cell r="BE243">
            <v>864227.27119486756</v>
          </cell>
          <cell r="BF243">
            <v>864227.27119486779</v>
          </cell>
          <cell r="BG243">
            <v>0</v>
          </cell>
          <cell r="BH243">
            <v>837760.94</v>
          </cell>
          <cell r="BI243">
            <v>710375</v>
          </cell>
          <cell r="BJ243">
            <v>736841.33119486761</v>
          </cell>
          <cell r="BK243">
            <v>3778.6734933070134</v>
          </cell>
          <cell r="BL243">
            <v>3605.1184834123223</v>
          </cell>
          <cell r="BM243">
            <v>4.8141277656543885E-2</v>
          </cell>
          <cell r="BN243">
            <v>0</v>
          </cell>
          <cell r="BO243">
            <v>0</v>
          </cell>
          <cell r="BP243">
            <v>864227.27119486756</v>
          </cell>
          <cell r="BQ243">
            <v>4400.7247753582951</v>
          </cell>
          <cell r="BR243" t="str">
            <v>Y</v>
          </cell>
          <cell r="BS243">
            <v>4431.9347240762436</v>
          </cell>
          <cell r="BT243">
            <v>5.3005395950763923E-2</v>
          </cell>
          <cell r="BU243">
            <v>0</v>
          </cell>
          <cell r="BV243">
            <v>864227.27119486756</v>
          </cell>
          <cell r="BW243">
            <v>0</v>
          </cell>
          <cell r="BX243">
            <v>864227.27119486756</v>
          </cell>
          <cell r="BY243">
            <v>6085.94</v>
          </cell>
          <cell r="BZ243">
            <v>858141.33119486761</v>
          </cell>
        </row>
        <row r="244">
          <cell r="C244">
            <v>9252244</v>
          </cell>
          <cell r="D244" t="str">
            <v>Horncastle Primary School</v>
          </cell>
          <cell r="E244">
            <v>416</v>
          </cell>
          <cell r="F244">
            <v>416</v>
          </cell>
          <cell r="G244">
            <v>0</v>
          </cell>
          <cell r="H244">
            <v>1338272</v>
          </cell>
          <cell r="I244">
            <v>0</v>
          </cell>
          <cell r="J244">
            <v>0</v>
          </cell>
          <cell r="K244">
            <v>54990</v>
          </cell>
          <cell r="L244">
            <v>0</v>
          </cell>
          <cell r="M244">
            <v>75520.000000000073</v>
          </cell>
          <cell r="N244">
            <v>0</v>
          </cell>
          <cell r="O244">
            <v>219.99999999999966</v>
          </cell>
          <cell r="P244">
            <v>809.99999999999989</v>
          </cell>
          <cell r="Q244">
            <v>0</v>
          </cell>
          <cell r="R244">
            <v>57039.999999999985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1316.7507002801112</v>
          </cell>
          <cell r="AB244">
            <v>0</v>
          </cell>
          <cell r="AC244">
            <v>0</v>
          </cell>
          <cell r="AD244">
            <v>117843.74655647382</v>
          </cell>
          <cell r="AE244">
            <v>0</v>
          </cell>
          <cell r="AF244">
            <v>0</v>
          </cell>
          <cell r="AG244">
            <v>0</v>
          </cell>
          <cell r="AH244">
            <v>121300</v>
          </cell>
          <cell r="AI244">
            <v>0</v>
          </cell>
          <cell r="AJ244">
            <v>0</v>
          </cell>
          <cell r="AK244">
            <v>0</v>
          </cell>
          <cell r="AL244">
            <v>44544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1338272</v>
          </cell>
          <cell r="AV244">
            <v>307740.49725675397</v>
          </cell>
          <cell r="AW244">
            <v>165844</v>
          </cell>
          <cell r="AX244">
            <v>216184.22723834711</v>
          </cell>
          <cell r="AY244">
            <v>1811856.497256754</v>
          </cell>
          <cell r="AZ244">
            <v>1767312.497256754</v>
          </cell>
          <cell r="BA244">
            <v>4265</v>
          </cell>
          <cell r="BB244">
            <v>1774240</v>
          </cell>
          <cell r="BC244">
            <v>6927.5027432460338</v>
          </cell>
          <cell r="BD244">
            <v>0</v>
          </cell>
          <cell r="BE244">
            <v>1818784</v>
          </cell>
          <cell r="BF244">
            <v>1818784</v>
          </cell>
          <cell r="BG244">
            <v>0</v>
          </cell>
          <cell r="BH244">
            <v>1818784</v>
          </cell>
          <cell r="BI244">
            <v>1652940</v>
          </cell>
          <cell r="BJ244">
            <v>1652940</v>
          </cell>
          <cell r="BK244">
            <v>3973.4134615384614</v>
          </cell>
          <cell r="BL244">
            <v>3906.1851015801353</v>
          </cell>
          <cell r="BM244">
            <v>1.7210746088589298E-2</v>
          </cell>
          <cell r="BN244">
            <v>0</v>
          </cell>
          <cell r="BO244">
            <v>0</v>
          </cell>
          <cell r="BP244">
            <v>1818784</v>
          </cell>
          <cell r="BQ244">
            <v>4265</v>
          </cell>
          <cell r="BR244" t="str">
            <v>Y</v>
          </cell>
          <cell r="BS244">
            <v>4372.0769230769229</v>
          </cell>
          <cell r="BT244">
            <v>2.1381858900395123E-2</v>
          </cell>
          <cell r="BU244">
            <v>0</v>
          </cell>
          <cell r="BV244">
            <v>1818784</v>
          </cell>
          <cell r="BW244">
            <v>0</v>
          </cell>
          <cell r="BX244">
            <v>1818784</v>
          </cell>
          <cell r="BY244">
            <v>44544</v>
          </cell>
          <cell r="BZ244">
            <v>1774240</v>
          </cell>
        </row>
        <row r="245">
          <cell r="C245">
            <v>9252247</v>
          </cell>
          <cell r="D245" t="str">
            <v>Benjamin Adlard Primary School</v>
          </cell>
          <cell r="E245">
            <v>203</v>
          </cell>
          <cell r="F245">
            <v>203</v>
          </cell>
          <cell r="G245">
            <v>0</v>
          </cell>
          <cell r="H245">
            <v>653051</v>
          </cell>
          <cell r="I245">
            <v>0</v>
          </cell>
          <cell r="J245">
            <v>0</v>
          </cell>
          <cell r="K245">
            <v>77550</v>
          </cell>
          <cell r="L245">
            <v>0</v>
          </cell>
          <cell r="M245">
            <v>98529.999999999956</v>
          </cell>
          <cell r="N245">
            <v>0</v>
          </cell>
          <cell r="O245">
            <v>0</v>
          </cell>
          <cell r="P245">
            <v>809.99999999999955</v>
          </cell>
          <cell r="Q245">
            <v>0</v>
          </cell>
          <cell r="R245">
            <v>5980.0000000000036</v>
          </cell>
          <cell r="S245">
            <v>16170.000000000018</v>
          </cell>
          <cell r="T245">
            <v>92159.999999999985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8423.9265536723142</v>
          </cell>
          <cell r="AB245">
            <v>0</v>
          </cell>
          <cell r="AC245">
            <v>0</v>
          </cell>
          <cell r="AD245">
            <v>99119.135802469144</v>
          </cell>
          <cell r="AE245">
            <v>0</v>
          </cell>
          <cell r="AF245">
            <v>5383.5000000000082</v>
          </cell>
          <cell r="AG245">
            <v>0</v>
          </cell>
          <cell r="AH245">
            <v>121300</v>
          </cell>
          <cell r="AI245">
            <v>0</v>
          </cell>
          <cell r="AJ245">
            <v>0</v>
          </cell>
          <cell r="AK245">
            <v>0</v>
          </cell>
          <cell r="AL245">
            <v>5616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653051</v>
          </cell>
          <cell r="AV245">
            <v>404126.5623561414</v>
          </cell>
          <cell r="AW245">
            <v>126916</v>
          </cell>
          <cell r="AX245">
            <v>210197.20132000002</v>
          </cell>
          <cell r="AY245">
            <v>1184093.5623561414</v>
          </cell>
          <cell r="AZ245">
            <v>1178477.5623561414</v>
          </cell>
          <cell r="BA245">
            <v>4265</v>
          </cell>
          <cell r="BB245">
            <v>865795</v>
          </cell>
          <cell r="BC245">
            <v>0</v>
          </cell>
          <cell r="BD245">
            <v>0</v>
          </cell>
          <cell r="BE245">
            <v>1184093.5623561414</v>
          </cell>
          <cell r="BF245">
            <v>1184093.5623561414</v>
          </cell>
          <cell r="BG245">
            <v>0</v>
          </cell>
          <cell r="BH245">
            <v>871411</v>
          </cell>
          <cell r="BI245">
            <v>744495</v>
          </cell>
          <cell r="BJ245">
            <v>1057177.5623561414</v>
          </cell>
          <cell r="BK245">
            <v>5207.7712431337013</v>
          </cell>
          <cell r="BL245">
            <v>4836.7532276995307</v>
          </cell>
          <cell r="BM245">
            <v>7.6708072123546217E-2</v>
          </cell>
          <cell r="BN245">
            <v>0</v>
          </cell>
          <cell r="BO245">
            <v>0</v>
          </cell>
          <cell r="BP245">
            <v>1184093.5623561414</v>
          </cell>
          <cell r="BQ245">
            <v>5805.3081889465093</v>
          </cell>
          <cell r="BR245" t="str">
            <v>Y</v>
          </cell>
          <cell r="BS245">
            <v>5832.973213577051</v>
          </cell>
          <cell r="BT245">
            <v>7.369767699541141E-2</v>
          </cell>
          <cell r="BU245">
            <v>0</v>
          </cell>
          <cell r="BV245">
            <v>1184093.5623561414</v>
          </cell>
          <cell r="BW245">
            <v>0</v>
          </cell>
          <cell r="BX245">
            <v>1184093.5623561414</v>
          </cell>
          <cell r="BY245">
            <v>5616</v>
          </cell>
          <cell r="BZ245">
            <v>1178477.5623561414</v>
          </cell>
        </row>
        <row r="246">
          <cell r="C246">
            <v>9253009</v>
          </cell>
          <cell r="D246" t="str">
            <v>Branston Church of England Infant Academy</v>
          </cell>
          <cell r="E246">
            <v>126</v>
          </cell>
          <cell r="F246">
            <v>126</v>
          </cell>
          <cell r="G246">
            <v>0</v>
          </cell>
          <cell r="H246">
            <v>405342</v>
          </cell>
          <cell r="I246">
            <v>0</v>
          </cell>
          <cell r="J246">
            <v>0</v>
          </cell>
          <cell r="K246">
            <v>6109.99999999999</v>
          </cell>
          <cell r="L246">
            <v>0</v>
          </cell>
          <cell r="M246">
            <v>7669.9999999999873</v>
          </cell>
          <cell r="N246">
            <v>0</v>
          </cell>
          <cell r="O246">
            <v>0</v>
          </cell>
          <cell r="P246">
            <v>270.00000000000011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1675.0588235294131</v>
          </cell>
          <cell r="AB246">
            <v>0</v>
          </cell>
          <cell r="AC246">
            <v>0</v>
          </cell>
          <cell r="AD246">
            <v>42475.956112852662</v>
          </cell>
          <cell r="AE246">
            <v>0</v>
          </cell>
          <cell r="AF246">
            <v>0</v>
          </cell>
          <cell r="AG246">
            <v>0</v>
          </cell>
          <cell r="AH246">
            <v>121300</v>
          </cell>
          <cell r="AI246">
            <v>0</v>
          </cell>
          <cell r="AJ246">
            <v>0</v>
          </cell>
          <cell r="AK246">
            <v>0</v>
          </cell>
          <cell r="AL246">
            <v>2836.4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405342</v>
          </cell>
          <cell r="AV246">
            <v>58201.014936382053</v>
          </cell>
          <cell r="AW246">
            <v>124136.4</v>
          </cell>
          <cell r="AX246">
            <v>63349.125712727262</v>
          </cell>
          <cell r="AY246">
            <v>587679.41493638209</v>
          </cell>
          <cell r="AZ246">
            <v>584843.01493638207</v>
          </cell>
          <cell r="BA246">
            <v>4265</v>
          </cell>
          <cell r="BB246">
            <v>537390</v>
          </cell>
          <cell r="BC246">
            <v>0</v>
          </cell>
          <cell r="BD246">
            <v>0</v>
          </cell>
          <cell r="BE246">
            <v>587679.41493638209</v>
          </cell>
          <cell r="BF246">
            <v>587679.41493638209</v>
          </cell>
          <cell r="BG246">
            <v>0</v>
          </cell>
          <cell r="BH246">
            <v>540226.4</v>
          </cell>
          <cell r="BI246">
            <v>416090</v>
          </cell>
          <cell r="BJ246">
            <v>463543.01493638207</v>
          </cell>
          <cell r="BK246">
            <v>3678.9128169554133</v>
          </cell>
          <cell r="BL246">
            <v>3504.8699459016389</v>
          </cell>
          <cell r="BM246">
            <v>4.9657440572734676E-2</v>
          </cell>
          <cell r="BN246">
            <v>0</v>
          </cell>
          <cell r="BO246">
            <v>0</v>
          </cell>
          <cell r="BP246">
            <v>587679.41493638209</v>
          </cell>
          <cell r="BQ246">
            <v>4641.6112296538258</v>
          </cell>
          <cell r="BR246" t="str">
            <v>Y</v>
          </cell>
          <cell r="BS246">
            <v>4664.1223407649368</v>
          </cell>
          <cell r="BT246">
            <v>3.1342097503212818E-2</v>
          </cell>
          <cell r="BU246">
            <v>0</v>
          </cell>
          <cell r="BV246">
            <v>587679.41493638209</v>
          </cell>
          <cell r="BW246">
            <v>0</v>
          </cell>
          <cell r="BX246">
            <v>587679.41493638209</v>
          </cell>
          <cell r="BY246">
            <v>2836.4</v>
          </cell>
          <cell r="BZ246">
            <v>584843.01493638207</v>
          </cell>
        </row>
        <row r="247">
          <cell r="C247">
            <v>9253022</v>
          </cell>
          <cell r="D247" t="str">
            <v>The Edenham Church of England School</v>
          </cell>
          <cell r="E247">
            <v>88</v>
          </cell>
          <cell r="F247">
            <v>88</v>
          </cell>
          <cell r="G247">
            <v>0</v>
          </cell>
          <cell r="H247">
            <v>283096</v>
          </cell>
          <cell r="I247">
            <v>0</v>
          </cell>
          <cell r="J247">
            <v>0</v>
          </cell>
          <cell r="K247">
            <v>4229.9999999999891</v>
          </cell>
          <cell r="L247">
            <v>0</v>
          </cell>
          <cell r="M247">
            <v>5309.9999999999864</v>
          </cell>
          <cell r="N247">
            <v>0</v>
          </cell>
          <cell r="O247">
            <v>3520.0000000000032</v>
          </cell>
          <cell r="P247">
            <v>270.00000000000091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1291.4285714285727</v>
          </cell>
          <cell r="AB247">
            <v>0</v>
          </cell>
          <cell r="AC247">
            <v>0</v>
          </cell>
          <cell r="AD247">
            <v>28606.027397260274</v>
          </cell>
          <cell r="AE247">
            <v>0</v>
          </cell>
          <cell r="AF247">
            <v>0</v>
          </cell>
          <cell r="AG247">
            <v>0</v>
          </cell>
          <cell r="AH247">
            <v>121300</v>
          </cell>
          <cell r="AI247">
            <v>45380.507343124162</v>
          </cell>
          <cell r="AJ247">
            <v>0</v>
          </cell>
          <cell r="AK247">
            <v>0</v>
          </cell>
          <cell r="AL247">
            <v>2834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283096</v>
          </cell>
          <cell r="AV247">
            <v>43227.455968688824</v>
          </cell>
          <cell r="AW247">
            <v>169514.50734312416</v>
          </cell>
          <cell r="AX247">
            <v>48942.24022684931</v>
          </cell>
          <cell r="AY247">
            <v>495837.96331181296</v>
          </cell>
          <cell r="AZ247">
            <v>493003.96331181296</v>
          </cell>
          <cell r="BA247">
            <v>4265</v>
          </cell>
          <cell r="BB247">
            <v>375320</v>
          </cell>
          <cell r="BC247">
            <v>0</v>
          </cell>
          <cell r="BD247">
            <v>0</v>
          </cell>
          <cell r="BE247">
            <v>495837.96331181296</v>
          </cell>
          <cell r="BF247">
            <v>495837.96331181296</v>
          </cell>
          <cell r="BG247">
            <v>0</v>
          </cell>
          <cell r="BH247">
            <v>378154</v>
          </cell>
          <cell r="BI247">
            <v>208639.49265687584</v>
          </cell>
          <cell r="BJ247">
            <v>326323.45596868882</v>
          </cell>
          <cell r="BK247">
            <v>3708.221090553282</v>
          </cell>
          <cell r="BL247">
            <v>3341.7764770281947</v>
          </cell>
          <cell r="BM247">
            <v>0.10965563257868238</v>
          </cell>
          <cell r="BN247">
            <v>0</v>
          </cell>
          <cell r="BO247">
            <v>0</v>
          </cell>
          <cell r="BP247">
            <v>495837.96331181296</v>
          </cell>
          <cell r="BQ247">
            <v>5602.3177649069657</v>
          </cell>
          <cell r="BR247" t="str">
            <v>Y</v>
          </cell>
          <cell r="BS247">
            <v>5634.5223103615108</v>
          </cell>
          <cell r="BT247">
            <v>0.12607490256349374</v>
          </cell>
          <cell r="BU247">
            <v>0</v>
          </cell>
          <cell r="BV247">
            <v>495837.96331181296</v>
          </cell>
          <cell r="BW247">
            <v>0</v>
          </cell>
          <cell r="BX247">
            <v>495837.96331181296</v>
          </cell>
          <cell r="BY247">
            <v>2834</v>
          </cell>
          <cell r="BZ247">
            <v>493003.96331181296</v>
          </cell>
        </row>
        <row r="248">
          <cell r="C248">
            <v>9253036</v>
          </cell>
          <cell r="D248" t="str">
            <v>The Kirkby-la-Thorpe Church of England Primary School</v>
          </cell>
          <cell r="E248">
            <v>124</v>
          </cell>
          <cell r="F248">
            <v>124</v>
          </cell>
          <cell r="G248">
            <v>0</v>
          </cell>
          <cell r="H248">
            <v>398908</v>
          </cell>
          <cell r="I248">
            <v>0</v>
          </cell>
          <cell r="J248">
            <v>0</v>
          </cell>
          <cell r="K248">
            <v>7519.9999999999918</v>
          </cell>
          <cell r="L248">
            <v>0</v>
          </cell>
          <cell r="M248">
            <v>10620.000000000025</v>
          </cell>
          <cell r="N248">
            <v>0</v>
          </cell>
          <cell r="O248">
            <v>3739.9999999999891</v>
          </cell>
          <cell r="P248">
            <v>539.99999999999943</v>
          </cell>
          <cell r="Q248">
            <v>2939.9999999999995</v>
          </cell>
          <cell r="R248">
            <v>460.00000000000011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686.86274509803911</v>
          </cell>
          <cell r="AB248">
            <v>0</v>
          </cell>
          <cell r="AC248">
            <v>0</v>
          </cell>
          <cell r="AD248">
            <v>41298.526315789473</v>
          </cell>
          <cell r="AE248">
            <v>0</v>
          </cell>
          <cell r="AF248">
            <v>0</v>
          </cell>
          <cell r="AG248">
            <v>0</v>
          </cell>
          <cell r="AH248">
            <v>121300</v>
          </cell>
          <cell r="AI248">
            <v>18945.260347129493</v>
          </cell>
          <cell r="AJ248">
            <v>0</v>
          </cell>
          <cell r="AK248">
            <v>0</v>
          </cell>
          <cell r="AL248">
            <v>2990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398908</v>
          </cell>
          <cell r="AV248">
            <v>67805.389060887523</v>
          </cell>
          <cell r="AW248">
            <v>143235.26034712949</v>
          </cell>
          <cell r="AX248">
            <v>67377.490054736831</v>
          </cell>
          <cell r="AY248">
            <v>609948.64940801705</v>
          </cell>
          <cell r="AZ248">
            <v>606958.64940801705</v>
          </cell>
          <cell r="BA248">
            <v>4265</v>
          </cell>
          <cell r="BB248">
            <v>528860</v>
          </cell>
          <cell r="BC248">
            <v>0</v>
          </cell>
          <cell r="BD248">
            <v>0</v>
          </cell>
          <cell r="BE248">
            <v>609948.64940801705</v>
          </cell>
          <cell r="BF248">
            <v>609948.64940801705</v>
          </cell>
          <cell r="BG248">
            <v>0</v>
          </cell>
          <cell r="BH248">
            <v>531850</v>
          </cell>
          <cell r="BI248">
            <v>388614.73965287051</v>
          </cell>
          <cell r="BJ248">
            <v>466713.38906088757</v>
          </cell>
          <cell r="BK248">
            <v>3763.8176537168351</v>
          </cell>
          <cell r="BL248">
            <v>3516.873040861607</v>
          </cell>
          <cell r="BM248">
            <v>7.021709626308506E-2</v>
          </cell>
          <cell r="BN248">
            <v>0</v>
          </cell>
          <cell r="BO248">
            <v>0</v>
          </cell>
          <cell r="BP248">
            <v>609948.64940801705</v>
          </cell>
          <cell r="BQ248">
            <v>4894.8278178065893</v>
          </cell>
          <cell r="BR248" t="str">
            <v>Y</v>
          </cell>
          <cell r="BS248">
            <v>4918.9407210323952</v>
          </cell>
          <cell r="BT248">
            <v>6.6952394112499647E-2</v>
          </cell>
          <cell r="BU248">
            <v>0</v>
          </cell>
          <cell r="BV248">
            <v>609948.64940801705</v>
          </cell>
          <cell r="BW248">
            <v>0</v>
          </cell>
          <cell r="BX248">
            <v>609948.64940801705</v>
          </cell>
          <cell r="BY248">
            <v>2990</v>
          </cell>
          <cell r="BZ248">
            <v>606958.64940801705</v>
          </cell>
        </row>
        <row r="249">
          <cell r="C249">
            <v>9253040</v>
          </cell>
          <cell r="D249" t="str">
            <v>Long Bennington Church of England Academy</v>
          </cell>
          <cell r="E249">
            <v>277</v>
          </cell>
          <cell r="F249">
            <v>277</v>
          </cell>
          <cell r="G249">
            <v>0</v>
          </cell>
          <cell r="H249">
            <v>891109</v>
          </cell>
          <cell r="I249">
            <v>0</v>
          </cell>
          <cell r="J249">
            <v>0</v>
          </cell>
          <cell r="K249">
            <v>6580.0000000000055</v>
          </cell>
          <cell r="L249">
            <v>0</v>
          </cell>
          <cell r="M249">
            <v>8260.0000000000055</v>
          </cell>
          <cell r="N249">
            <v>0</v>
          </cell>
          <cell r="O249">
            <v>220.00000000000014</v>
          </cell>
          <cell r="P249">
            <v>270.00000000000017</v>
          </cell>
          <cell r="Q249">
            <v>0</v>
          </cell>
          <cell r="R249">
            <v>460.00000000000028</v>
          </cell>
          <cell r="S249">
            <v>980.00000000000068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1900.8704453441371</v>
          </cell>
          <cell r="AB249">
            <v>0</v>
          </cell>
          <cell r="AC249">
            <v>0</v>
          </cell>
          <cell r="AD249">
            <v>75506.798245614031</v>
          </cell>
          <cell r="AE249">
            <v>0</v>
          </cell>
          <cell r="AF249">
            <v>0</v>
          </cell>
          <cell r="AG249">
            <v>0</v>
          </cell>
          <cell r="AH249">
            <v>121300</v>
          </cell>
          <cell r="AI249">
            <v>0</v>
          </cell>
          <cell r="AJ249">
            <v>0</v>
          </cell>
          <cell r="AK249">
            <v>0</v>
          </cell>
          <cell r="AL249">
            <v>5408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891109</v>
          </cell>
          <cell r="AV249">
            <v>94177.668690958177</v>
          </cell>
          <cell r="AW249">
            <v>126708</v>
          </cell>
          <cell r="AX249">
            <v>112243.04360368421</v>
          </cell>
          <cell r="AY249">
            <v>1111994.6686909581</v>
          </cell>
          <cell r="AZ249">
            <v>1106586.6686909581</v>
          </cell>
          <cell r="BA249">
            <v>4265</v>
          </cell>
          <cell r="BB249">
            <v>1181405</v>
          </cell>
          <cell r="BC249">
            <v>74818.33130904194</v>
          </cell>
          <cell r="BD249">
            <v>0</v>
          </cell>
          <cell r="BE249">
            <v>1186813</v>
          </cell>
          <cell r="BF249">
            <v>1186813</v>
          </cell>
          <cell r="BG249">
            <v>0</v>
          </cell>
          <cell r="BH249">
            <v>1186813</v>
          </cell>
          <cell r="BI249">
            <v>1060105</v>
          </cell>
          <cell r="BJ249">
            <v>1060105</v>
          </cell>
          <cell r="BK249">
            <v>3827.0938628158847</v>
          </cell>
          <cell r="BL249">
            <v>3735.6776556776558</v>
          </cell>
          <cell r="BM249">
            <v>2.447111757602808E-2</v>
          </cell>
          <cell r="BN249">
            <v>0</v>
          </cell>
          <cell r="BO249">
            <v>0</v>
          </cell>
          <cell r="BP249">
            <v>1186813</v>
          </cell>
          <cell r="BQ249">
            <v>4265</v>
          </cell>
          <cell r="BR249" t="str">
            <v>Y</v>
          </cell>
          <cell r="BS249">
            <v>4284.5234657039709</v>
          </cell>
          <cell r="BT249">
            <v>2.0170900945432724E-2</v>
          </cell>
          <cell r="BU249">
            <v>0</v>
          </cell>
          <cell r="BV249">
            <v>1186813</v>
          </cell>
          <cell r="BW249">
            <v>0</v>
          </cell>
          <cell r="BX249">
            <v>1186813</v>
          </cell>
          <cell r="BY249">
            <v>5408</v>
          </cell>
          <cell r="BZ249">
            <v>1181405</v>
          </cell>
        </row>
        <row r="250">
          <cell r="C250">
            <v>9253044</v>
          </cell>
          <cell r="D250" t="str">
            <v>The Morton Church of England (Controlled) Primary School</v>
          </cell>
          <cell r="E250">
            <v>162</v>
          </cell>
          <cell r="F250">
            <v>162</v>
          </cell>
          <cell r="G250">
            <v>0</v>
          </cell>
          <cell r="H250">
            <v>521154</v>
          </cell>
          <cell r="I250">
            <v>0</v>
          </cell>
          <cell r="J250">
            <v>0</v>
          </cell>
          <cell r="K250">
            <v>10339.999999999964</v>
          </cell>
          <cell r="L250">
            <v>0</v>
          </cell>
          <cell r="M250">
            <v>14159.999999999985</v>
          </cell>
          <cell r="N250">
            <v>0</v>
          </cell>
          <cell r="O250">
            <v>5059.9999999999891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1271.2500000000009</v>
          </cell>
          <cell r="AB250">
            <v>0</v>
          </cell>
          <cell r="AC250">
            <v>0</v>
          </cell>
          <cell r="AD250">
            <v>45765</v>
          </cell>
          <cell r="AE250">
            <v>0</v>
          </cell>
          <cell r="AF250">
            <v>4884.0000000000018</v>
          </cell>
          <cell r="AG250">
            <v>0</v>
          </cell>
          <cell r="AH250">
            <v>121300</v>
          </cell>
          <cell r="AI250">
            <v>0</v>
          </cell>
          <cell r="AJ250">
            <v>0</v>
          </cell>
          <cell r="AK250">
            <v>0</v>
          </cell>
          <cell r="AL250">
            <v>4290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521154</v>
          </cell>
          <cell r="AV250">
            <v>81480.249999999942</v>
          </cell>
          <cell r="AW250">
            <v>125590</v>
          </cell>
          <cell r="AX250">
            <v>76024.74877999998</v>
          </cell>
          <cell r="AY250">
            <v>728224.25</v>
          </cell>
          <cell r="AZ250">
            <v>723934.25</v>
          </cell>
          <cell r="BA250">
            <v>4265</v>
          </cell>
          <cell r="BB250">
            <v>690930</v>
          </cell>
          <cell r="BC250">
            <v>0</v>
          </cell>
          <cell r="BD250">
            <v>0</v>
          </cell>
          <cell r="BE250">
            <v>728224.25</v>
          </cell>
          <cell r="BF250">
            <v>728224.25</v>
          </cell>
          <cell r="BG250">
            <v>0</v>
          </cell>
          <cell r="BH250">
            <v>695220</v>
          </cell>
          <cell r="BI250">
            <v>569630</v>
          </cell>
          <cell r="BJ250">
            <v>602634.25</v>
          </cell>
          <cell r="BK250">
            <v>3719.9645061728397</v>
          </cell>
          <cell r="BL250">
            <v>3594.6668319277105</v>
          </cell>
          <cell r="BM250">
            <v>3.4856547241663524E-2</v>
          </cell>
          <cell r="BN250">
            <v>0</v>
          </cell>
          <cell r="BO250">
            <v>0</v>
          </cell>
          <cell r="BP250">
            <v>728224.25</v>
          </cell>
          <cell r="BQ250">
            <v>4468.7299382716046</v>
          </cell>
          <cell r="BR250" t="str">
            <v>Y</v>
          </cell>
          <cell r="BS250">
            <v>4495.2114197530864</v>
          </cell>
          <cell r="BT250">
            <v>3.3089085221566616E-2</v>
          </cell>
          <cell r="BU250">
            <v>0</v>
          </cell>
          <cell r="BV250">
            <v>728224.25</v>
          </cell>
          <cell r="BW250">
            <v>0</v>
          </cell>
          <cell r="BX250">
            <v>728224.25</v>
          </cell>
          <cell r="BY250">
            <v>4290</v>
          </cell>
          <cell r="BZ250">
            <v>723934.25</v>
          </cell>
        </row>
        <row r="251">
          <cell r="C251">
            <v>9253077</v>
          </cell>
          <cell r="D251" t="str">
            <v>Stamford St Gilberts Church of England Primary School</v>
          </cell>
          <cell r="E251">
            <v>307</v>
          </cell>
          <cell r="F251">
            <v>307</v>
          </cell>
          <cell r="G251">
            <v>0</v>
          </cell>
          <cell r="H251">
            <v>987619</v>
          </cell>
          <cell r="I251">
            <v>0</v>
          </cell>
          <cell r="J251">
            <v>0</v>
          </cell>
          <cell r="K251">
            <v>19740.000000000062</v>
          </cell>
          <cell r="L251">
            <v>0</v>
          </cell>
          <cell r="M251">
            <v>25960.000000000076</v>
          </cell>
          <cell r="N251">
            <v>0</v>
          </cell>
          <cell r="O251">
            <v>12540.000000000016</v>
          </cell>
          <cell r="P251">
            <v>6479.9999999999991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7254.7718631178677</v>
          </cell>
          <cell r="AB251">
            <v>0</v>
          </cell>
          <cell r="AC251">
            <v>0</v>
          </cell>
          <cell r="AD251">
            <v>36933.384030418252</v>
          </cell>
          <cell r="AE251">
            <v>0</v>
          </cell>
          <cell r="AF251">
            <v>0</v>
          </cell>
          <cell r="AG251">
            <v>0</v>
          </cell>
          <cell r="AH251">
            <v>121300</v>
          </cell>
          <cell r="AI251">
            <v>0</v>
          </cell>
          <cell r="AJ251">
            <v>0</v>
          </cell>
          <cell r="AK251">
            <v>0</v>
          </cell>
          <cell r="AL251">
            <v>5408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987619</v>
          </cell>
          <cell r="AV251">
            <v>108908.15589353627</v>
          </cell>
          <cell r="AW251">
            <v>126708</v>
          </cell>
          <cell r="AX251">
            <v>104976.05180623577</v>
          </cell>
          <cell r="AY251">
            <v>1223235.1558935363</v>
          </cell>
          <cell r="AZ251">
            <v>1217827.1558935363</v>
          </cell>
          <cell r="BA251">
            <v>4265</v>
          </cell>
          <cell r="BB251">
            <v>1309355</v>
          </cell>
          <cell r="BC251">
            <v>91527.844106463715</v>
          </cell>
          <cell r="BD251">
            <v>0</v>
          </cell>
          <cell r="BE251">
            <v>1314763</v>
          </cell>
          <cell r="BF251">
            <v>1314763</v>
          </cell>
          <cell r="BG251">
            <v>0</v>
          </cell>
          <cell r="BH251">
            <v>1314763</v>
          </cell>
          <cell r="BI251">
            <v>1188055</v>
          </cell>
          <cell r="BJ251">
            <v>1188055</v>
          </cell>
          <cell r="BK251">
            <v>3869.8859934853422</v>
          </cell>
          <cell r="BL251">
            <v>3787.4433656957931</v>
          </cell>
          <cell r="BM251">
            <v>2.1767355925704647E-2</v>
          </cell>
          <cell r="BN251">
            <v>0</v>
          </cell>
          <cell r="BO251">
            <v>0</v>
          </cell>
          <cell r="BP251">
            <v>1314763</v>
          </cell>
          <cell r="BQ251">
            <v>4265</v>
          </cell>
          <cell r="BR251" t="str">
            <v>Y</v>
          </cell>
          <cell r="BS251">
            <v>4282.6156351791533</v>
          </cell>
          <cell r="BT251">
            <v>2.0277304167958032E-2</v>
          </cell>
          <cell r="BU251">
            <v>0</v>
          </cell>
          <cell r="BV251">
            <v>1314763</v>
          </cell>
          <cell r="BW251">
            <v>0</v>
          </cell>
          <cell r="BX251">
            <v>1314763</v>
          </cell>
          <cell r="BY251">
            <v>5408</v>
          </cell>
          <cell r="BZ251">
            <v>1309355</v>
          </cell>
        </row>
        <row r="252">
          <cell r="C252">
            <v>9253085</v>
          </cell>
          <cell r="D252" t="str">
            <v>St Thomas CofE Primary Academy</v>
          </cell>
          <cell r="E252">
            <v>402</v>
          </cell>
          <cell r="F252">
            <v>402</v>
          </cell>
          <cell r="G252">
            <v>0</v>
          </cell>
          <cell r="H252">
            <v>1293234</v>
          </cell>
          <cell r="I252">
            <v>0</v>
          </cell>
          <cell r="J252">
            <v>0</v>
          </cell>
          <cell r="K252">
            <v>27730.000000000025</v>
          </cell>
          <cell r="L252">
            <v>0</v>
          </cell>
          <cell r="M252">
            <v>38349.999999999949</v>
          </cell>
          <cell r="N252">
            <v>0</v>
          </cell>
          <cell r="O252">
            <v>6600.0000000000009</v>
          </cell>
          <cell r="P252">
            <v>8369.9999999999982</v>
          </cell>
          <cell r="Q252">
            <v>5459.9999999999927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41717.755102040799</v>
          </cell>
          <cell r="AB252">
            <v>0</v>
          </cell>
          <cell r="AC252">
            <v>0</v>
          </cell>
          <cell r="AD252">
            <v>128018.72727272726</v>
          </cell>
          <cell r="AE252">
            <v>0</v>
          </cell>
          <cell r="AF252">
            <v>0</v>
          </cell>
          <cell r="AG252">
            <v>0</v>
          </cell>
          <cell r="AH252">
            <v>121300</v>
          </cell>
          <cell r="AI252">
            <v>0</v>
          </cell>
          <cell r="AJ252">
            <v>0</v>
          </cell>
          <cell r="AK252">
            <v>0</v>
          </cell>
          <cell r="AL252">
            <v>8216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1293234</v>
          </cell>
          <cell r="AV252">
            <v>256246.48237476803</v>
          </cell>
          <cell r="AW252">
            <v>129516</v>
          </cell>
          <cell r="AX252">
            <v>188449.28598909092</v>
          </cell>
          <cell r="AY252">
            <v>1678996.482374768</v>
          </cell>
          <cell r="AZ252">
            <v>1670780.482374768</v>
          </cell>
          <cell r="BA252">
            <v>4265</v>
          </cell>
          <cell r="BB252">
            <v>1714530</v>
          </cell>
          <cell r="BC252">
            <v>43749.517625231994</v>
          </cell>
          <cell r="BD252">
            <v>0</v>
          </cell>
          <cell r="BE252">
            <v>1722746</v>
          </cell>
          <cell r="BF252">
            <v>1722746</v>
          </cell>
          <cell r="BG252">
            <v>0</v>
          </cell>
          <cell r="BH252">
            <v>1722746</v>
          </cell>
          <cell r="BI252">
            <v>1593230</v>
          </cell>
          <cell r="BJ252">
            <v>1593230</v>
          </cell>
          <cell r="BK252">
            <v>3963.2587064676618</v>
          </cell>
          <cell r="BL252">
            <v>3876.75</v>
          </cell>
          <cell r="BM252">
            <v>2.2314749846562662E-2</v>
          </cell>
          <cell r="BN252">
            <v>0</v>
          </cell>
          <cell r="BO252">
            <v>0</v>
          </cell>
          <cell r="BP252">
            <v>1722746</v>
          </cell>
          <cell r="BQ252">
            <v>4265</v>
          </cell>
          <cell r="BR252" t="str">
            <v>Y</v>
          </cell>
          <cell r="BS252">
            <v>4285.4378109452737</v>
          </cell>
          <cell r="BT252">
            <v>2.0211165932302544E-2</v>
          </cell>
          <cell r="BU252">
            <v>0</v>
          </cell>
          <cell r="BV252">
            <v>1722746</v>
          </cell>
          <cell r="BW252">
            <v>0</v>
          </cell>
          <cell r="BX252">
            <v>1722746</v>
          </cell>
          <cell r="BY252">
            <v>8216</v>
          </cell>
          <cell r="BZ252">
            <v>1714530</v>
          </cell>
        </row>
        <row r="253">
          <cell r="C253">
            <v>9253091</v>
          </cell>
          <cell r="D253" t="str">
            <v>The Pinchbeck East Church of England Primary Academy</v>
          </cell>
          <cell r="E253">
            <v>392</v>
          </cell>
          <cell r="F253">
            <v>392</v>
          </cell>
          <cell r="G253">
            <v>0</v>
          </cell>
          <cell r="H253">
            <v>1261064</v>
          </cell>
          <cell r="I253">
            <v>0</v>
          </cell>
          <cell r="J253">
            <v>0</v>
          </cell>
          <cell r="K253">
            <v>36660.000000000051</v>
          </cell>
          <cell r="L253">
            <v>0</v>
          </cell>
          <cell r="M253">
            <v>53689.999999999964</v>
          </cell>
          <cell r="N253">
            <v>0</v>
          </cell>
          <cell r="O253">
            <v>34319.999999999971</v>
          </cell>
          <cell r="P253">
            <v>1349.9999999999973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13520.581395348841</v>
          </cell>
          <cell r="AB253">
            <v>0</v>
          </cell>
          <cell r="AC253">
            <v>0</v>
          </cell>
          <cell r="AD253">
            <v>104301.62790697675</v>
          </cell>
          <cell r="AE253">
            <v>0</v>
          </cell>
          <cell r="AF253">
            <v>0</v>
          </cell>
          <cell r="AG253">
            <v>0</v>
          </cell>
          <cell r="AH253">
            <v>121300</v>
          </cell>
          <cell r="AI253">
            <v>0</v>
          </cell>
          <cell r="AJ253">
            <v>0</v>
          </cell>
          <cell r="AK253">
            <v>0</v>
          </cell>
          <cell r="AL253">
            <v>28672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1261064</v>
          </cell>
          <cell r="AV253">
            <v>243842.20930232556</v>
          </cell>
          <cell r="AW253">
            <v>149972</v>
          </cell>
          <cell r="AX253">
            <v>183060.72566604649</v>
          </cell>
          <cell r="AY253">
            <v>1654878.2093023255</v>
          </cell>
          <cell r="AZ253">
            <v>1626206.2093023255</v>
          </cell>
          <cell r="BA253">
            <v>4265</v>
          </cell>
          <cell r="BB253">
            <v>1671880</v>
          </cell>
          <cell r="BC253">
            <v>45673.7906976745</v>
          </cell>
          <cell r="BD253">
            <v>0</v>
          </cell>
          <cell r="BE253">
            <v>1700552</v>
          </cell>
          <cell r="BF253">
            <v>1700552</v>
          </cell>
          <cell r="BG253">
            <v>0</v>
          </cell>
          <cell r="BH253">
            <v>1700552</v>
          </cell>
          <cell r="BI253">
            <v>1550580</v>
          </cell>
          <cell r="BJ253">
            <v>1550580</v>
          </cell>
          <cell r="BK253">
            <v>3955.5612244897961</v>
          </cell>
          <cell r="BL253">
            <v>3873.6868686868688</v>
          </cell>
          <cell r="BM253">
            <v>2.1136028434503198E-2</v>
          </cell>
          <cell r="BN253">
            <v>0</v>
          </cell>
          <cell r="BO253">
            <v>0</v>
          </cell>
          <cell r="BP253">
            <v>1700552</v>
          </cell>
          <cell r="BQ253">
            <v>4265</v>
          </cell>
          <cell r="BR253" t="str">
            <v>Y</v>
          </cell>
          <cell r="BS253">
            <v>4338.1428571428569</v>
          </cell>
          <cell r="BT253">
            <v>2.016243421936692E-2</v>
          </cell>
          <cell r="BU253">
            <v>0</v>
          </cell>
          <cell r="BV253">
            <v>1700552</v>
          </cell>
          <cell r="BW253">
            <v>0</v>
          </cell>
          <cell r="BX253">
            <v>1700552</v>
          </cell>
          <cell r="BY253">
            <v>28672</v>
          </cell>
          <cell r="BZ253">
            <v>1671880</v>
          </cell>
        </row>
        <row r="254">
          <cell r="C254">
            <v>9253097</v>
          </cell>
          <cell r="D254" t="str">
            <v>Whaplode Church of England Primary School</v>
          </cell>
          <cell r="E254">
            <v>180</v>
          </cell>
          <cell r="F254">
            <v>180</v>
          </cell>
          <cell r="G254">
            <v>0</v>
          </cell>
          <cell r="H254">
            <v>579060</v>
          </cell>
          <cell r="I254">
            <v>0</v>
          </cell>
          <cell r="J254">
            <v>0</v>
          </cell>
          <cell r="K254">
            <v>28199.999999999971</v>
          </cell>
          <cell r="L254">
            <v>0</v>
          </cell>
          <cell r="M254">
            <v>39529.999999999978</v>
          </cell>
          <cell r="N254">
            <v>0</v>
          </cell>
          <cell r="O254">
            <v>3803.3898305084745</v>
          </cell>
          <cell r="P254">
            <v>1098.3050847457639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2574.683544303794</v>
          </cell>
          <cell r="AB254">
            <v>0</v>
          </cell>
          <cell r="AC254">
            <v>0</v>
          </cell>
          <cell r="AD254">
            <v>48492.715231788083</v>
          </cell>
          <cell r="AE254">
            <v>0</v>
          </cell>
          <cell r="AF254">
            <v>0</v>
          </cell>
          <cell r="AG254">
            <v>0</v>
          </cell>
          <cell r="AH254">
            <v>121300</v>
          </cell>
          <cell r="AI254">
            <v>0</v>
          </cell>
          <cell r="AJ254">
            <v>0</v>
          </cell>
          <cell r="AK254">
            <v>0</v>
          </cell>
          <cell r="AL254">
            <v>2782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579060</v>
          </cell>
          <cell r="AV254">
            <v>123699.09369134606</v>
          </cell>
          <cell r="AW254">
            <v>124082</v>
          </cell>
          <cell r="AX254">
            <v>87222.573895027497</v>
          </cell>
          <cell r="AY254">
            <v>826841.093691346</v>
          </cell>
          <cell r="AZ254">
            <v>824059.093691346</v>
          </cell>
          <cell r="BA254">
            <v>4265</v>
          </cell>
          <cell r="BB254">
            <v>767700</v>
          </cell>
          <cell r="BC254">
            <v>0</v>
          </cell>
          <cell r="BD254">
            <v>0</v>
          </cell>
          <cell r="BE254">
            <v>826841.093691346</v>
          </cell>
          <cell r="BF254">
            <v>826841.09369134612</v>
          </cell>
          <cell r="BG254">
            <v>0</v>
          </cell>
          <cell r="BH254">
            <v>770482</v>
          </cell>
          <cell r="BI254">
            <v>646400</v>
          </cell>
          <cell r="BJ254">
            <v>702759.093691346</v>
          </cell>
          <cell r="BK254">
            <v>3904.2171871741443</v>
          </cell>
          <cell r="BL254">
            <v>3709.9676931216932</v>
          </cell>
          <cell r="BM254">
            <v>5.2358810135352693E-2</v>
          </cell>
          <cell r="BN254">
            <v>0</v>
          </cell>
          <cell r="BO254">
            <v>0</v>
          </cell>
          <cell r="BP254">
            <v>826841.093691346</v>
          </cell>
          <cell r="BQ254">
            <v>4578.1060760630335</v>
          </cell>
          <cell r="BR254" t="str">
            <v>Y</v>
          </cell>
          <cell r="BS254">
            <v>4593.5616316185888</v>
          </cell>
          <cell r="BT254">
            <v>5.2004153676940001E-2</v>
          </cell>
          <cell r="BU254">
            <v>0</v>
          </cell>
          <cell r="BV254">
            <v>826841.093691346</v>
          </cell>
          <cell r="BW254">
            <v>0</v>
          </cell>
          <cell r="BX254">
            <v>826841.093691346</v>
          </cell>
          <cell r="BY254">
            <v>2782</v>
          </cell>
          <cell r="BZ254">
            <v>824059.093691346</v>
          </cell>
        </row>
        <row r="255">
          <cell r="C255">
            <v>9253119</v>
          </cell>
          <cell r="D255" t="str">
            <v>Coningsby St Michael's Church of England Primary School</v>
          </cell>
          <cell r="E255">
            <v>316</v>
          </cell>
          <cell r="F255">
            <v>316</v>
          </cell>
          <cell r="G255">
            <v>0</v>
          </cell>
          <cell r="H255">
            <v>1016572</v>
          </cell>
          <cell r="I255">
            <v>0</v>
          </cell>
          <cell r="J255">
            <v>0</v>
          </cell>
          <cell r="K255">
            <v>34779.999999999942</v>
          </cell>
          <cell r="L255">
            <v>0</v>
          </cell>
          <cell r="M255">
            <v>47199.999999999942</v>
          </cell>
          <cell r="N255">
            <v>0</v>
          </cell>
          <cell r="O255">
            <v>220.00000000000026</v>
          </cell>
          <cell r="P255">
            <v>8639.9999999999891</v>
          </cell>
          <cell r="Q255">
            <v>18060.000000000051</v>
          </cell>
          <cell r="R255">
            <v>919.99999999999955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646.88405797101427</v>
          </cell>
          <cell r="AB255">
            <v>0</v>
          </cell>
          <cell r="AC255">
            <v>0</v>
          </cell>
          <cell r="AD255">
            <v>115059.11111111111</v>
          </cell>
          <cell r="AE255">
            <v>0</v>
          </cell>
          <cell r="AF255">
            <v>12061.999999999964</v>
          </cell>
          <cell r="AG255">
            <v>0</v>
          </cell>
          <cell r="AH255">
            <v>121300</v>
          </cell>
          <cell r="AI255">
            <v>0</v>
          </cell>
          <cell r="AJ255">
            <v>0</v>
          </cell>
          <cell r="AK255">
            <v>0</v>
          </cell>
          <cell r="AL255">
            <v>5980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1016572</v>
          </cell>
          <cell r="AV255">
            <v>237587.99516908199</v>
          </cell>
          <cell r="AW255">
            <v>127280</v>
          </cell>
          <cell r="AX255">
            <v>172300.94664000004</v>
          </cell>
          <cell r="AY255">
            <v>1381439.995169082</v>
          </cell>
          <cell r="AZ255">
            <v>1375459.995169082</v>
          </cell>
          <cell r="BA255">
            <v>4265</v>
          </cell>
          <cell r="BB255">
            <v>1347740</v>
          </cell>
          <cell r="BC255">
            <v>0</v>
          </cell>
          <cell r="BD255">
            <v>0</v>
          </cell>
          <cell r="BE255">
            <v>1381439.995169082</v>
          </cell>
          <cell r="BF255">
            <v>1381439.995169082</v>
          </cell>
          <cell r="BG255">
            <v>0</v>
          </cell>
          <cell r="BH255">
            <v>1353720</v>
          </cell>
          <cell r="BI255">
            <v>1226440</v>
          </cell>
          <cell r="BJ255">
            <v>1254159.995169082</v>
          </cell>
          <cell r="BK255">
            <v>3968.8607442059556</v>
          </cell>
          <cell r="BL255">
            <v>3825.1161585798818</v>
          </cell>
          <cell r="BM255">
            <v>3.7579142610780374E-2</v>
          </cell>
          <cell r="BN255">
            <v>0</v>
          </cell>
          <cell r="BO255">
            <v>0</v>
          </cell>
          <cell r="BP255">
            <v>1381439.995169082</v>
          </cell>
          <cell r="BQ255">
            <v>4352.7215036996267</v>
          </cell>
          <cell r="BR255" t="str">
            <v>Y</v>
          </cell>
          <cell r="BS255">
            <v>4371.6455543325383</v>
          </cell>
          <cell r="BT255">
            <v>4.0450766903429969E-2</v>
          </cell>
          <cell r="BU255">
            <v>0</v>
          </cell>
          <cell r="BV255">
            <v>1381439.995169082</v>
          </cell>
          <cell r="BW255">
            <v>0</v>
          </cell>
          <cell r="BX255">
            <v>1381439.995169082</v>
          </cell>
          <cell r="BY255">
            <v>5980</v>
          </cell>
          <cell r="BZ255">
            <v>1375459.995169082</v>
          </cell>
        </row>
        <row r="256">
          <cell r="C256">
            <v>9253146</v>
          </cell>
          <cell r="D256" t="str">
            <v>Tattershall Holy Trinity Church of England Primary School</v>
          </cell>
          <cell r="E256">
            <v>122</v>
          </cell>
          <cell r="F256">
            <v>122</v>
          </cell>
          <cell r="G256">
            <v>0</v>
          </cell>
          <cell r="H256">
            <v>392474</v>
          </cell>
          <cell r="I256">
            <v>0</v>
          </cell>
          <cell r="J256">
            <v>0</v>
          </cell>
          <cell r="K256">
            <v>10809.999999999975</v>
          </cell>
          <cell r="L256">
            <v>0</v>
          </cell>
          <cell r="M256">
            <v>14160.000000000013</v>
          </cell>
          <cell r="N256">
            <v>0</v>
          </cell>
          <cell r="O256">
            <v>439.99999999999949</v>
          </cell>
          <cell r="P256">
            <v>1890.0000000000009</v>
          </cell>
          <cell r="Q256">
            <v>10499.999999999987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59691.958762886599</v>
          </cell>
          <cell r="AE256">
            <v>0</v>
          </cell>
          <cell r="AF256">
            <v>6179.00000000003</v>
          </cell>
          <cell r="AG256">
            <v>0</v>
          </cell>
          <cell r="AH256">
            <v>121300</v>
          </cell>
          <cell r="AI256">
            <v>8982.10947930574</v>
          </cell>
          <cell r="AJ256">
            <v>0</v>
          </cell>
          <cell r="AK256">
            <v>0</v>
          </cell>
          <cell r="AL256">
            <v>2203.25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392474</v>
          </cell>
          <cell r="AV256">
            <v>103670.9587628866</v>
          </cell>
          <cell r="AW256">
            <v>132485.35947930574</v>
          </cell>
          <cell r="AX256">
            <v>84184.695020206171</v>
          </cell>
          <cell r="AY256">
            <v>628630.31824219227</v>
          </cell>
          <cell r="AZ256">
            <v>626427.06824219227</v>
          </cell>
          <cell r="BA256">
            <v>4265</v>
          </cell>
          <cell r="BB256">
            <v>520330</v>
          </cell>
          <cell r="BC256">
            <v>0</v>
          </cell>
          <cell r="BD256">
            <v>0</v>
          </cell>
          <cell r="BE256">
            <v>628630.31824219227</v>
          </cell>
          <cell r="BF256">
            <v>628630.31824219238</v>
          </cell>
          <cell r="BG256">
            <v>0</v>
          </cell>
          <cell r="BH256">
            <v>522533.25</v>
          </cell>
          <cell r="BI256">
            <v>390047.89052069426</v>
          </cell>
          <cell r="BJ256">
            <v>496144.95876288653</v>
          </cell>
          <cell r="BK256">
            <v>4066.7619570728402</v>
          </cell>
          <cell r="BL256">
            <v>3666.2530430213828</v>
          </cell>
          <cell r="BM256">
            <v>0.10924202703733603</v>
          </cell>
          <cell r="BN256">
            <v>0</v>
          </cell>
          <cell r="BO256">
            <v>0</v>
          </cell>
          <cell r="BP256">
            <v>628630.31824219227</v>
          </cell>
          <cell r="BQ256">
            <v>5134.6481003458384</v>
          </cell>
          <cell r="BR256" t="str">
            <v>Y</v>
          </cell>
          <cell r="BS256">
            <v>5152.7075265753465</v>
          </cell>
          <cell r="BT256">
            <v>9.2201952200903214E-2</v>
          </cell>
          <cell r="BU256">
            <v>0</v>
          </cell>
          <cell r="BV256">
            <v>628630.31824219227</v>
          </cell>
          <cell r="BW256">
            <v>0</v>
          </cell>
          <cell r="BX256">
            <v>628630.31824219227</v>
          </cell>
          <cell r="BY256">
            <v>2203.25</v>
          </cell>
          <cell r="BZ256">
            <v>626427.06824219227</v>
          </cell>
        </row>
        <row r="257">
          <cell r="C257">
            <v>9253158</v>
          </cell>
          <cell r="D257" t="str">
            <v>Welton St Mary's Church of England Primary Academy</v>
          </cell>
          <cell r="E257">
            <v>369</v>
          </cell>
          <cell r="F257">
            <v>369</v>
          </cell>
          <cell r="G257">
            <v>0</v>
          </cell>
          <cell r="H257">
            <v>1187073</v>
          </cell>
          <cell r="I257">
            <v>0</v>
          </cell>
          <cell r="J257">
            <v>0</v>
          </cell>
          <cell r="K257">
            <v>31489.999999999967</v>
          </cell>
          <cell r="L257">
            <v>0</v>
          </cell>
          <cell r="M257">
            <v>41889.999999999956</v>
          </cell>
          <cell r="N257">
            <v>0</v>
          </cell>
          <cell r="O257">
            <v>0</v>
          </cell>
          <cell r="P257">
            <v>1353.6684782608666</v>
          </cell>
          <cell r="Q257">
            <v>1684.5652173913038</v>
          </cell>
          <cell r="R257">
            <v>1844.9999999999993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1918.5736196319017</v>
          </cell>
          <cell r="AB257">
            <v>0</v>
          </cell>
          <cell r="AC257">
            <v>0</v>
          </cell>
          <cell r="AD257">
            <v>108103.33333333333</v>
          </cell>
          <cell r="AE257">
            <v>0</v>
          </cell>
          <cell r="AF257">
            <v>8195.5000000000036</v>
          </cell>
          <cell r="AG257">
            <v>0</v>
          </cell>
          <cell r="AH257">
            <v>121300</v>
          </cell>
          <cell r="AI257">
            <v>0</v>
          </cell>
          <cell r="AJ257">
            <v>0</v>
          </cell>
          <cell r="AK257">
            <v>0</v>
          </cell>
          <cell r="AL257">
            <v>7220.4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1187073</v>
          </cell>
          <cell r="AV257">
            <v>196480.64064861732</v>
          </cell>
          <cell r="AW257">
            <v>128520.4</v>
          </cell>
          <cell r="AX257">
            <v>160658.21344152172</v>
          </cell>
          <cell r="AY257">
            <v>1512074.0406486173</v>
          </cell>
          <cell r="AZ257">
            <v>1504853.6406486174</v>
          </cell>
          <cell r="BA257">
            <v>4265</v>
          </cell>
          <cell r="BB257">
            <v>1573785</v>
          </cell>
          <cell r="BC257">
            <v>68931.359351382591</v>
          </cell>
          <cell r="BD257">
            <v>0</v>
          </cell>
          <cell r="BE257">
            <v>1581005.4</v>
          </cell>
          <cell r="BF257">
            <v>1581005.4</v>
          </cell>
          <cell r="BG257">
            <v>0</v>
          </cell>
          <cell r="BH257">
            <v>1581005.4</v>
          </cell>
          <cell r="BI257">
            <v>1452485</v>
          </cell>
          <cell r="BJ257">
            <v>1452485</v>
          </cell>
          <cell r="BK257">
            <v>3936.2737127371274</v>
          </cell>
          <cell r="BL257">
            <v>3832.4355300859597</v>
          </cell>
          <cell r="BM257">
            <v>2.7094567367409481E-2</v>
          </cell>
          <cell r="BN257">
            <v>0</v>
          </cell>
          <cell r="BO257">
            <v>0</v>
          </cell>
          <cell r="BP257">
            <v>1581005.4</v>
          </cell>
          <cell r="BQ257">
            <v>4265</v>
          </cell>
          <cell r="BR257" t="str">
            <v>Y</v>
          </cell>
          <cell r="BS257">
            <v>4284.5674796747962</v>
          </cell>
          <cell r="BT257">
            <v>1.9967833360188481E-2</v>
          </cell>
          <cell r="BU257">
            <v>0</v>
          </cell>
          <cell r="BV257">
            <v>1581005.4</v>
          </cell>
          <cell r="BW257">
            <v>0</v>
          </cell>
          <cell r="BX257">
            <v>1581005.4</v>
          </cell>
          <cell r="BY257">
            <v>7220.4</v>
          </cell>
          <cell r="BZ257">
            <v>1573785</v>
          </cell>
        </row>
        <row r="258">
          <cell r="C258">
            <v>9253166</v>
          </cell>
          <cell r="D258" t="str">
            <v>Ellison Boulters Church of England Primary School</v>
          </cell>
          <cell r="E258">
            <v>282</v>
          </cell>
          <cell r="F258">
            <v>282</v>
          </cell>
          <cell r="G258">
            <v>0</v>
          </cell>
          <cell r="H258">
            <v>907194</v>
          </cell>
          <cell r="I258">
            <v>0</v>
          </cell>
          <cell r="J258">
            <v>0</v>
          </cell>
          <cell r="K258">
            <v>5640</v>
          </cell>
          <cell r="L258">
            <v>0</v>
          </cell>
          <cell r="M258">
            <v>9440.0000000000055</v>
          </cell>
          <cell r="N258">
            <v>0</v>
          </cell>
          <cell r="O258">
            <v>0</v>
          </cell>
          <cell r="P258">
            <v>809.99999999999795</v>
          </cell>
          <cell r="Q258">
            <v>419.99999999999977</v>
          </cell>
          <cell r="R258">
            <v>1840.0000000000041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1935.1821862348256</v>
          </cell>
          <cell r="AB258">
            <v>0</v>
          </cell>
          <cell r="AC258">
            <v>0</v>
          </cell>
          <cell r="AD258">
            <v>78972.260869565231</v>
          </cell>
          <cell r="AE258">
            <v>0</v>
          </cell>
          <cell r="AF258">
            <v>0</v>
          </cell>
          <cell r="AG258">
            <v>0</v>
          </cell>
          <cell r="AH258">
            <v>121300</v>
          </cell>
          <cell r="AI258">
            <v>0</v>
          </cell>
          <cell r="AJ258">
            <v>0</v>
          </cell>
          <cell r="AK258">
            <v>0</v>
          </cell>
          <cell r="AL258">
            <v>6168.45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907194</v>
          </cell>
          <cell r="AV258">
            <v>99057.44305580006</v>
          </cell>
          <cell r="AW258">
            <v>127468.45</v>
          </cell>
          <cell r="AX258">
            <v>116227.40431478262</v>
          </cell>
          <cell r="AY258">
            <v>1133719.8930558001</v>
          </cell>
          <cell r="AZ258">
            <v>1127551.4430558002</v>
          </cell>
          <cell r="BA258">
            <v>4265</v>
          </cell>
          <cell r="BB258">
            <v>1202730</v>
          </cell>
          <cell r="BC258">
            <v>75178.556944199838</v>
          </cell>
          <cell r="BD258">
            <v>0</v>
          </cell>
          <cell r="BE258">
            <v>1208898.45</v>
          </cell>
          <cell r="BF258">
            <v>1208898.45</v>
          </cell>
          <cell r="BG258">
            <v>0</v>
          </cell>
          <cell r="BH258">
            <v>1208898.45</v>
          </cell>
          <cell r="BI258">
            <v>1081430</v>
          </cell>
          <cell r="BJ258">
            <v>1081430</v>
          </cell>
          <cell r="BK258">
            <v>3834.8581560283687</v>
          </cell>
          <cell r="BL258">
            <v>3732.39852398524</v>
          </cell>
          <cell r="BM258">
            <v>2.7451418004990596E-2</v>
          </cell>
          <cell r="BN258">
            <v>0</v>
          </cell>
          <cell r="BO258">
            <v>0</v>
          </cell>
          <cell r="BP258">
            <v>1208898.45</v>
          </cell>
          <cell r="BQ258">
            <v>4265</v>
          </cell>
          <cell r="BR258" t="str">
            <v>Y</v>
          </cell>
          <cell r="BS258">
            <v>4286.8739361702128</v>
          </cell>
          <cell r="BT258">
            <v>2.0013536786610331E-2</v>
          </cell>
          <cell r="BU258">
            <v>0</v>
          </cell>
          <cell r="BV258">
            <v>1208898.45</v>
          </cell>
          <cell r="BW258">
            <v>0</v>
          </cell>
          <cell r="BX258">
            <v>1208898.45</v>
          </cell>
          <cell r="BY258">
            <v>6168.45</v>
          </cell>
          <cell r="BZ258">
            <v>1202730</v>
          </cell>
        </row>
        <row r="259">
          <cell r="C259">
            <v>9253308</v>
          </cell>
          <cell r="D259" t="str">
            <v>The National Church of England Junior School, Grantham</v>
          </cell>
          <cell r="E259">
            <v>328</v>
          </cell>
          <cell r="F259">
            <v>328</v>
          </cell>
          <cell r="G259">
            <v>0</v>
          </cell>
          <cell r="H259">
            <v>1055176</v>
          </cell>
          <cell r="I259">
            <v>0</v>
          </cell>
          <cell r="J259">
            <v>0</v>
          </cell>
          <cell r="K259">
            <v>48879.999999999949</v>
          </cell>
          <cell r="L259">
            <v>0</v>
          </cell>
          <cell r="M259">
            <v>68440.000000000029</v>
          </cell>
          <cell r="N259">
            <v>0</v>
          </cell>
          <cell r="O259">
            <v>13200.000000000024</v>
          </cell>
          <cell r="P259">
            <v>11070</v>
          </cell>
          <cell r="Q259">
            <v>1259.9999999999995</v>
          </cell>
          <cell r="R259">
            <v>920.00000000000057</v>
          </cell>
          <cell r="S259">
            <v>22539.999999999935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13560.000000000004</v>
          </cell>
          <cell r="AB259">
            <v>0</v>
          </cell>
          <cell r="AC259">
            <v>0</v>
          </cell>
          <cell r="AD259">
            <v>111021.19815668202</v>
          </cell>
          <cell r="AE259">
            <v>0</v>
          </cell>
          <cell r="AF259">
            <v>0</v>
          </cell>
          <cell r="AG259">
            <v>0</v>
          </cell>
          <cell r="AH259">
            <v>121300</v>
          </cell>
          <cell r="AI259">
            <v>0</v>
          </cell>
          <cell r="AJ259">
            <v>0</v>
          </cell>
          <cell r="AK259">
            <v>0</v>
          </cell>
          <cell r="AL259">
            <v>4953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1055176</v>
          </cell>
          <cell r="AV259">
            <v>290891.19815668196</v>
          </cell>
          <cell r="AW259">
            <v>126253</v>
          </cell>
          <cell r="AX259">
            <v>189608.8886610138</v>
          </cell>
          <cell r="AY259">
            <v>1472320.1981566818</v>
          </cell>
          <cell r="AZ259">
            <v>1467367.1981566818</v>
          </cell>
          <cell r="BA259">
            <v>4265</v>
          </cell>
          <cell r="BB259">
            <v>1398920</v>
          </cell>
          <cell r="BC259">
            <v>0</v>
          </cell>
          <cell r="BD259">
            <v>0</v>
          </cell>
          <cell r="BE259">
            <v>1472320.1981566818</v>
          </cell>
          <cell r="BF259">
            <v>1472320.1981566821</v>
          </cell>
          <cell r="BG259">
            <v>0</v>
          </cell>
          <cell r="BH259">
            <v>1403873</v>
          </cell>
          <cell r="BI259">
            <v>1277620</v>
          </cell>
          <cell r="BJ259">
            <v>1346067.1981566818</v>
          </cell>
          <cell r="BK259">
            <v>4103.8634090142741</v>
          </cell>
          <cell r="BL259">
            <v>3860.7894736842104</v>
          </cell>
          <cell r="BM259">
            <v>6.2959645167626074E-2</v>
          </cell>
          <cell r="BN259">
            <v>0</v>
          </cell>
          <cell r="BO259">
            <v>0</v>
          </cell>
          <cell r="BP259">
            <v>1472320.1981566818</v>
          </cell>
          <cell r="BQ259">
            <v>4473.6804821850055</v>
          </cell>
          <cell r="BR259" t="str">
            <v>Y</v>
          </cell>
          <cell r="BS259">
            <v>4488.7810919411031</v>
          </cell>
          <cell r="BT259">
            <v>7.0532904471023672E-2</v>
          </cell>
          <cell r="BU259">
            <v>0</v>
          </cell>
          <cell r="BV259">
            <v>1472320.1981566818</v>
          </cell>
          <cell r="BW259">
            <v>0</v>
          </cell>
          <cell r="BX259">
            <v>1472320.1981566818</v>
          </cell>
          <cell r="BY259">
            <v>4953</v>
          </cell>
          <cell r="BZ259">
            <v>1467367.1981566818</v>
          </cell>
        </row>
        <row r="260">
          <cell r="C260">
            <v>9253310</v>
          </cell>
          <cell r="D260" t="str">
            <v>The Harrowby Church of England Infant School, Grantham</v>
          </cell>
          <cell r="E260">
            <v>38</v>
          </cell>
          <cell r="F260">
            <v>38</v>
          </cell>
          <cell r="G260">
            <v>0</v>
          </cell>
          <cell r="H260">
            <v>122246</v>
          </cell>
          <cell r="I260">
            <v>0</v>
          </cell>
          <cell r="J260">
            <v>0</v>
          </cell>
          <cell r="K260">
            <v>9869.9999999999927</v>
          </cell>
          <cell r="L260">
            <v>0</v>
          </cell>
          <cell r="M260">
            <v>12389.999999999991</v>
          </cell>
          <cell r="N260">
            <v>0</v>
          </cell>
          <cell r="O260">
            <v>659.99999999999966</v>
          </cell>
          <cell r="P260">
            <v>1619.9999999999973</v>
          </cell>
          <cell r="Q260">
            <v>0</v>
          </cell>
          <cell r="R260">
            <v>0</v>
          </cell>
          <cell r="S260">
            <v>4410.0000000000018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3435.2</v>
          </cell>
          <cell r="AB260">
            <v>0</v>
          </cell>
          <cell r="AC260">
            <v>0</v>
          </cell>
          <cell r="AD260">
            <v>12810.208986415881</v>
          </cell>
          <cell r="AE260">
            <v>0</v>
          </cell>
          <cell r="AF260">
            <v>0</v>
          </cell>
          <cell r="AG260">
            <v>0</v>
          </cell>
          <cell r="AH260">
            <v>121300</v>
          </cell>
          <cell r="AI260">
            <v>0</v>
          </cell>
          <cell r="AJ260">
            <v>0</v>
          </cell>
          <cell r="AK260">
            <v>0</v>
          </cell>
          <cell r="AL260">
            <v>2574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122246</v>
          </cell>
          <cell r="AV260">
            <v>45195.408986415867</v>
          </cell>
          <cell r="AW260">
            <v>123874</v>
          </cell>
          <cell r="AX260">
            <v>33390.382992727267</v>
          </cell>
          <cell r="AY260">
            <v>291315.40898641583</v>
          </cell>
          <cell r="AZ260">
            <v>288741.40898641583</v>
          </cell>
          <cell r="BA260">
            <v>4265</v>
          </cell>
          <cell r="BB260">
            <v>162070</v>
          </cell>
          <cell r="BC260">
            <v>0</v>
          </cell>
          <cell r="BD260">
            <v>0</v>
          </cell>
          <cell r="BE260">
            <v>291315.40898641583</v>
          </cell>
          <cell r="BF260">
            <v>291315.40898641589</v>
          </cell>
          <cell r="BG260">
            <v>0</v>
          </cell>
          <cell r="BH260">
            <v>164644</v>
          </cell>
          <cell r="BI260">
            <v>40770</v>
          </cell>
          <cell r="BJ260">
            <v>167441.40898641583</v>
          </cell>
          <cell r="BK260">
            <v>4406.3528680635745</v>
          </cell>
          <cell r="BL260">
            <v>3949.2529386363631</v>
          </cell>
          <cell r="BM260">
            <v>0.11574339160586747</v>
          </cell>
          <cell r="BN260">
            <v>0</v>
          </cell>
          <cell r="BO260">
            <v>0</v>
          </cell>
          <cell r="BP260">
            <v>291315.40898641583</v>
          </cell>
          <cell r="BQ260">
            <v>7598.4581312214696</v>
          </cell>
          <cell r="BR260" t="str">
            <v>Y</v>
          </cell>
          <cell r="BS260">
            <v>7666.194973326732</v>
          </cell>
          <cell r="BT260">
            <v>0.1332861813139754</v>
          </cell>
          <cell r="BU260">
            <v>0</v>
          </cell>
          <cell r="BV260">
            <v>291315.40898641583</v>
          </cell>
          <cell r="BW260">
            <v>0</v>
          </cell>
          <cell r="BX260">
            <v>291315.40898641583</v>
          </cell>
          <cell r="BY260">
            <v>2574</v>
          </cell>
          <cell r="BZ260">
            <v>288741.40898641583</v>
          </cell>
        </row>
        <row r="261">
          <cell r="C261">
            <v>9253311</v>
          </cell>
          <cell r="D261" t="str">
            <v>The Little Gonerby Church of England Infant School, Grantham</v>
          </cell>
          <cell r="E261">
            <v>122</v>
          </cell>
          <cell r="F261">
            <v>122</v>
          </cell>
          <cell r="G261">
            <v>0</v>
          </cell>
          <cell r="H261">
            <v>392474</v>
          </cell>
          <cell r="I261">
            <v>0</v>
          </cell>
          <cell r="J261">
            <v>0</v>
          </cell>
          <cell r="K261">
            <v>21620.000000000007</v>
          </cell>
          <cell r="L261">
            <v>0</v>
          </cell>
          <cell r="M261">
            <v>27729.999999999982</v>
          </cell>
          <cell r="N261">
            <v>0</v>
          </cell>
          <cell r="O261">
            <v>6159.9999999999873</v>
          </cell>
          <cell r="P261">
            <v>6480.0000000000055</v>
          </cell>
          <cell r="Q261">
            <v>1259.9999999999984</v>
          </cell>
          <cell r="R261">
            <v>919.99999999999886</v>
          </cell>
          <cell r="S261">
            <v>10290.000000000022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13469.080459770135</v>
          </cell>
          <cell r="AB261">
            <v>0</v>
          </cell>
          <cell r="AC261">
            <v>0</v>
          </cell>
          <cell r="AD261">
            <v>41127.513061650992</v>
          </cell>
          <cell r="AE261">
            <v>0</v>
          </cell>
          <cell r="AF261">
            <v>0</v>
          </cell>
          <cell r="AG261">
            <v>0</v>
          </cell>
          <cell r="AH261">
            <v>121300</v>
          </cell>
          <cell r="AI261">
            <v>0</v>
          </cell>
          <cell r="AJ261">
            <v>0</v>
          </cell>
          <cell r="AK261">
            <v>0</v>
          </cell>
          <cell r="AL261">
            <v>4108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392474</v>
          </cell>
          <cell r="AV261">
            <v>129056.59352142113</v>
          </cell>
          <cell r="AW261">
            <v>125408</v>
          </cell>
          <cell r="AX261">
            <v>82252.694134545454</v>
          </cell>
          <cell r="AY261">
            <v>646938.59352142108</v>
          </cell>
          <cell r="AZ261">
            <v>642830.59352142108</v>
          </cell>
          <cell r="BA261">
            <v>4265</v>
          </cell>
          <cell r="BB261">
            <v>520330</v>
          </cell>
          <cell r="BC261">
            <v>0</v>
          </cell>
          <cell r="BD261">
            <v>0</v>
          </cell>
          <cell r="BE261">
            <v>646938.59352142108</v>
          </cell>
          <cell r="BF261">
            <v>646938.59352142108</v>
          </cell>
          <cell r="BG261">
            <v>0</v>
          </cell>
          <cell r="BH261">
            <v>524438</v>
          </cell>
          <cell r="BI261">
            <v>399030</v>
          </cell>
          <cell r="BJ261">
            <v>521530.59352142108</v>
          </cell>
          <cell r="BK261">
            <v>4274.8409305034511</v>
          </cell>
          <cell r="BL261">
            <v>4052.7755350000002</v>
          </cell>
          <cell r="BM261">
            <v>5.4793410981111949E-2</v>
          </cell>
          <cell r="BN261">
            <v>0</v>
          </cell>
          <cell r="BO261">
            <v>0</v>
          </cell>
          <cell r="BP261">
            <v>646938.59352142108</v>
          </cell>
          <cell r="BQ261">
            <v>5269.1032255854188</v>
          </cell>
          <cell r="BR261" t="str">
            <v>Y</v>
          </cell>
          <cell r="BS261">
            <v>5302.7753567329601</v>
          </cell>
          <cell r="BT261">
            <v>7.1582304011495124E-2</v>
          </cell>
          <cell r="BU261">
            <v>0</v>
          </cell>
          <cell r="BV261">
            <v>646938.59352142108</v>
          </cell>
          <cell r="BW261">
            <v>0</v>
          </cell>
          <cell r="BX261">
            <v>646938.59352142108</v>
          </cell>
          <cell r="BY261">
            <v>4108</v>
          </cell>
          <cell r="BZ261">
            <v>642830.59352142108</v>
          </cell>
        </row>
        <row r="262">
          <cell r="C262">
            <v>9253317</v>
          </cell>
          <cell r="D262" t="str">
            <v>Brown's Church of England Primary School, Horbling</v>
          </cell>
          <cell r="E262">
            <v>79</v>
          </cell>
          <cell r="F262">
            <v>79</v>
          </cell>
          <cell r="G262">
            <v>0</v>
          </cell>
          <cell r="H262">
            <v>254143</v>
          </cell>
          <cell r="I262">
            <v>0</v>
          </cell>
          <cell r="J262">
            <v>0</v>
          </cell>
          <cell r="K262">
            <v>13159.999999999984</v>
          </cell>
          <cell r="L262">
            <v>0</v>
          </cell>
          <cell r="M262">
            <v>16519.999999999978</v>
          </cell>
          <cell r="N262">
            <v>0</v>
          </cell>
          <cell r="O262">
            <v>2420.0000000000014</v>
          </cell>
          <cell r="P262">
            <v>0</v>
          </cell>
          <cell r="Q262">
            <v>0</v>
          </cell>
          <cell r="R262">
            <v>460.00000000000125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24346.363636363632</v>
          </cell>
          <cell r="AE262">
            <v>0</v>
          </cell>
          <cell r="AF262">
            <v>3940.4999999999718</v>
          </cell>
          <cell r="AG262">
            <v>0</v>
          </cell>
          <cell r="AH262">
            <v>121300</v>
          </cell>
          <cell r="AI262">
            <v>0</v>
          </cell>
          <cell r="AJ262">
            <v>0</v>
          </cell>
          <cell r="AK262">
            <v>0</v>
          </cell>
          <cell r="AL262">
            <v>2288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254143</v>
          </cell>
          <cell r="AV262">
            <v>60846.863636363567</v>
          </cell>
          <cell r="AW262">
            <v>123588</v>
          </cell>
          <cell r="AX262">
            <v>46936.082214545444</v>
          </cell>
          <cell r="AY262">
            <v>438577.86363636359</v>
          </cell>
          <cell r="AZ262">
            <v>436289.86363636359</v>
          </cell>
          <cell r="BA262">
            <v>4265</v>
          </cell>
          <cell r="BB262">
            <v>336935</v>
          </cell>
          <cell r="BC262">
            <v>0</v>
          </cell>
          <cell r="BD262">
            <v>0</v>
          </cell>
          <cell r="BE262">
            <v>438577.86363636359</v>
          </cell>
          <cell r="BF262">
            <v>438577.86363636365</v>
          </cell>
          <cell r="BG262">
            <v>0</v>
          </cell>
          <cell r="BH262">
            <v>339223</v>
          </cell>
          <cell r="BI262">
            <v>215635</v>
          </cell>
          <cell r="BJ262">
            <v>314989.86363636359</v>
          </cell>
          <cell r="BK262">
            <v>3987.2134637514378</v>
          </cell>
          <cell r="BL262">
            <v>3648.0041164383565</v>
          </cell>
          <cell r="BM262">
            <v>9.2984913526978241E-2</v>
          </cell>
          <cell r="BN262">
            <v>0</v>
          </cell>
          <cell r="BO262">
            <v>0</v>
          </cell>
          <cell r="BP262">
            <v>438577.86363636359</v>
          </cell>
          <cell r="BQ262">
            <v>5522.656501726121</v>
          </cell>
          <cell r="BR262" t="str">
            <v>Y</v>
          </cell>
          <cell r="BS262">
            <v>5551.6185270425767</v>
          </cell>
          <cell r="BT262">
            <v>3.9436151866528268E-2</v>
          </cell>
          <cell r="BU262">
            <v>0</v>
          </cell>
          <cell r="BV262">
            <v>438577.86363636359</v>
          </cell>
          <cell r="BW262">
            <v>0</v>
          </cell>
          <cell r="BX262">
            <v>438577.86363636359</v>
          </cell>
          <cell r="BY262">
            <v>2288</v>
          </cell>
          <cell r="BZ262">
            <v>436289.86363636359</v>
          </cell>
        </row>
        <row r="263">
          <cell r="C263">
            <v>9253330</v>
          </cell>
          <cell r="D263" t="str">
            <v>The Saint Mary's Catholic Voluntary Academy</v>
          </cell>
          <cell r="E263">
            <v>193</v>
          </cell>
          <cell r="F263">
            <v>193</v>
          </cell>
          <cell r="G263">
            <v>0</v>
          </cell>
          <cell r="H263">
            <v>620881</v>
          </cell>
          <cell r="I263">
            <v>0</v>
          </cell>
          <cell r="J263">
            <v>0</v>
          </cell>
          <cell r="K263">
            <v>19740.000000000015</v>
          </cell>
          <cell r="L263">
            <v>0</v>
          </cell>
          <cell r="M263">
            <v>27139.999999999989</v>
          </cell>
          <cell r="N263">
            <v>0</v>
          </cell>
          <cell r="O263">
            <v>11660.000000000016</v>
          </cell>
          <cell r="P263">
            <v>5399.9999999999818</v>
          </cell>
          <cell r="Q263">
            <v>839.99999999999716</v>
          </cell>
          <cell r="R263">
            <v>1379.9999999999998</v>
          </cell>
          <cell r="S263">
            <v>13230.000000000018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17182.848484848531</v>
          </cell>
          <cell r="AB263">
            <v>0</v>
          </cell>
          <cell r="AC263">
            <v>0</v>
          </cell>
          <cell r="AD263">
            <v>49849.142857142855</v>
          </cell>
          <cell r="AE263">
            <v>0</v>
          </cell>
          <cell r="AF263">
            <v>388.49999999999898</v>
          </cell>
          <cell r="AG263">
            <v>0</v>
          </cell>
          <cell r="AH263">
            <v>121300</v>
          </cell>
          <cell r="AI263">
            <v>0</v>
          </cell>
          <cell r="AJ263">
            <v>0</v>
          </cell>
          <cell r="AK263">
            <v>0</v>
          </cell>
          <cell r="AL263">
            <v>3094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620881</v>
          </cell>
          <cell r="AV263">
            <v>146810.49134199141</v>
          </cell>
          <cell r="AW263">
            <v>124394</v>
          </cell>
          <cell r="AX263">
            <v>104047.60889142859</v>
          </cell>
          <cell r="AY263">
            <v>892085.49134199135</v>
          </cell>
          <cell r="AZ263">
            <v>888991.49134199135</v>
          </cell>
          <cell r="BA263">
            <v>4265</v>
          </cell>
          <cell r="BB263">
            <v>823145</v>
          </cell>
          <cell r="BC263">
            <v>0</v>
          </cell>
          <cell r="BD263">
            <v>0</v>
          </cell>
          <cell r="BE263">
            <v>892085.49134199135</v>
          </cell>
          <cell r="BF263">
            <v>892085.49134199135</v>
          </cell>
          <cell r="BG263">
            <v>0</v>
          </cell>
          <cell r="BH263">
            <v>826239</v>
          </cell>
          <cell r="BI263">
            <v>701845</v>
          </cell>
          <cell r="BJ263">
            <v>767691.49134199135</v>
          </cell>
          <cell r="BK263">
            <v>3977.6761209429606</v>
          </cell>
          <cell r="BL263">
            <v>3929.1327709183674</v>
          </cell>
          <cell r="BM263">
            <v>1.2354723765989443E-2</v>
          </cell>
          <cell r="BN263">
            <v>0</v>
          </cell>
          <cell r="BO263">
            <v>0</v>
          </cell>
          <cell r="BP263">
            <v>892085.49134199135</v>
          </cell>
          <cell r="BQ263">
            <v>4606.1735302693851</v>
          </cell>
          <cell r="BR263" t="str">
            <v>Y</v>
          </cell>
          <cell r="BS263">
            <v>4622.2046183522871</v>
          </cell>
          <cell r="BT263">
            <v>1.2798245509700212E-2</v>
          </cell>
          <cell r="BU263">
            <v>0</v>
          </cell>
          <cell r="BV263">
            <v>892085.49134199135</v>
          </cell>
          <cell r="BW263">
            <v>0</v>
          </cell>
          <cell r="BX263">
            <v>892085.49134199135</v>
          </cell>
          <cell r="BY263">
            <v>3094</v>
          </cell>
          <cell r="BZ263">
            <v>888991.49134199135</v>
          </cell>
        </row>
        <row r="264">
          <cell r="C264">
            <v>9253331</v>
          </cell>
          <cell r="D264" t="str">
            <v>Our Lady of Good Counsel Catholic Primary School</v>
          </cell>
          <cell r="E264">
            <v>156</v>
          </cell>
          <cell r="F264">
            <v>156</v>
          </cell>
          <cell r="G264">
            <v>0</v>
          </cell>
          <cell r="H264">
            <v>501852</v>
          </cell>
          <cell r="I264">
            <v>0</v>
          </cell>
          <cell r="J264">
            <v>0</v>
          </cell>
          <cell r="K264">
            <v>21620.000000000011</v>
          </cell>
          <cell r="L264">
            <v>0</v>
          </cell>
          <cell r="M264">
            <v>30679.999999999967</v>
          </cell>
          <cell r="N264">
            <v>0</v>
          </cell>
          <cell r="O264">
            <v>3985.548387096791</v>
          </cell>
          <cell r="P264">
            <v>0</v>
          </cell>
          <cell r="Q264">
            <v>10567.74193548386</v>
          </cell>
          <cell r="R264">
            <v>18981.677419354837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5547.2727272727243</v>
          </cell>
          <cell r="AB264">
            <v>0</v>
          </cell>
          <cell r="AC264">
            <v>0</v>
          </cell>
          <cell r="AD264">
            <v>52745.196850393702</v>
          </cell>
          <cell r="AE264">
            <v>0</v>
          </cell>
          <cell r="AF264">
            <v>3366.9999999999955</v>
          </cell>
          <cell r="AG264">
            <v>0</v>
          </cell>
          <cell r="AH264">
            <v>121300</v>
          </cell>
          <cell r="AI264">
            <v>0</v>
          </cell>
          <cell r="AJ264">
            <v>0</v>
          </cell>
          <cell r="AK264">
            <v>0</v>
          </cell>
          <cell r="AL264">
            <v>2886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501852</v>
          </cell>
          <cell r="AV264">
            <v>147494.43731960189</v>
          </cell>
          <cell r="AW264">
            <v>124186</v>
          </cell>
          <cell r="AX264">
            <v>101535.3321378918</v>
          </cell>
          <cell r="AY264">
            <v>773532.43731960189</v>
          </cell>
          <cell r="AZ264">
            <v>770646.43731960189</v>
          </cell>
          <cell r="BA264">
            <v>4265</v>
          </cell>
          <cell r="BB264">
            <v>665340</v>
          </cell>
          <cell r="BC264">
            <v>0</v>
          </cell>
          <cell r="BD264">
            <v>0</v>
          </cell>
          <cell r="BE264">
            <v>773532.43731960189</v>
          </cell>
          <cell r="BF264">
            <v>773532.43731960189</v>
          </cell>
          <cell r="BG264">
            <v>0</v>
          </cell>
          <cell r="BH264">
            <v>668226</v>
          </cell>
          <cell r="BI264">
            <v>544040</v>
          </cell>
          <cell r="BJ264">
            <v>649346.43731960189</v>
          </cell>
          <cell r="BK264">
            <v>4162.4771623051402</v>
          </cell>
          <cell r="BL264">
            <v>4122.4541329479762</v>
          </cell>
          <cell r="BM264">
            <v>9.7085444898675974E-3</v>
          </cell>
          <cell r="BN264">
            <v>0</v>
          </cell>
          <cell r="BO264">
            <v>0</v>
          </cell>
          <cell r="BP264">
            <v>773532.43731960189</v>
          </cell>
          <cell r="BQ264">
            <v>4940.0412648692427</v>
          </cell>
          <cell r="BR264" t="str">
            <v>Y</v>
          </cell>
          <cell r="BS264">
            <v>4958.5412648692427</v>
          </cell>
          <cell r="BT264">
            <v>2.4430132461581211E-2</v>
          </cell>
          <cell r="BU264">
            <v>0</v>
          </cell>
          <cell r="BV264">
            <v>773532.43731960189</v>
          </cell>
          <cell r="BW264">
            <v>0</v>
          </cell>
          <cell r="BX264">
            <v>773532.43731960189</v>
          </cell>
          <cell r="BY264">
            <v>2886</v>
          </cell>
          <cell r="BZ264">
            <v>770646.43731960189</v>
          </cell>
        </row>
        <row r="265">
          <cell r="C265">
            <v>9253332</v>
          </cell>
          <cell r="D265" t="str">
            <v>The Saint Augustine's Catholic Voluntary Academy</v>
          </cell>
          <cell r="E265">
            <v>89</v>
          </cell>
          <cell r="F265">
            <v>89</v>
          </cell>
          <cell r="G265">
            <v>0</v>
          </cell>
          <cell r="H265">
            <v>286313</v>
          </cell>
          <cell r="I265">
            <v>0</v>
          </cell>
          <cell r="J265">
            <v>0</v>
          </cell>
          <cell r="K265">
            <v>19270.000000000011</v>
          </cell>
          <cell r="L265">
            <v>0</v>
          </cell>
          <cell r="M265">
            <v>25369.999999999982</v>
          </cell>
          <cell r="N265">
            <v>0</v>
          </cell>
          <cell r="O265">
            <v>3960.0000000000009</v>
          </cell>
          <cell r="P265">
            <v>4589.9999999999964</v>
          </cell>
          <cell r="Q265">
            <v>0</v>
          </cell>
          <cell r="R265">
            <v>460.00000000000102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1774.764705882352</v>
          </cell>
          <cell r="AB265">
            <v>0</v>
          </cell>
          <cell r="AC265">
            <v>0</v>
          </cell>
          <cell r="AD265">
            <v>27817.234042553195</v>
          </cell>
          <cell r="AE265">
            <v>0</v>
          </cell>
          <cell r="AF265">
            <v>0</v>
          </cell>
          <cell r="AG265">
            <v>0</v>
          </cell>
          <cell r="AH265">
            <v>121300</v>
          </cell>
          <cell r="AI265">
            <v>0</v>
          </cell>
          <cell r="AJ265">
            <v>0</v>
          </cell>
          <cell r="AK265">
            <v>0</v>
          </cell>
          <cell r="AL265">
            <v>3288.39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286313</v>
          </cell>
          <cell r="AV265">
            <v>83241.998748435522</v>
          </cell>
          <cell r="AW265">
            <v>124588.39</v>
          </cell>
          <cell r="AX265">
            <v>56983.704989787235</v>
          </cell>
          <cell r="AY265">
            <v>494143.38874843554</v>
          </cell>
          <cell r="AZ265">
            <v>490854.99874843552</v>
          </cell>
          <cell r="BA265">
            <v>4265</v>
          </cell>
          <cell r="BB265">
            <v>379585</v>
          </cell>
          <cell r="BC265">
            <v>0</v>
          </cell>
          <cell r="BD265">
            <v>0</v>
          </cell>
          <cell r="BE265">
            <v>494143.38874843554</v>
          </cell>
          <cell r="BF265">
            <v>494143.38874843554</v>
          </cell>
          <cell r="BG265">
            <v>0</v>
          </cell>
          <cell r="BH265">
            <v>382873.39</v>
          </cell>
          <cell r="BI265">
            <v>258285</v>
          </cell>
          <cell r="BJ265">
            <v>369554.99874843552</v>
          </cell>
          <cell r="BK265">
            <v>4152.3033567239945</v>
          </cell>
          <cell r="BL265">
            <v>4047.3960818181822</v>
          </cell>
          <cell r="BM265">
            <v>2.5919695721671392E-2</v>
          </cell>
          <cell r="BN265">
            <v>0</v>
          </cell>
          <cell r="BO265">
            <v>0</v>
          </cell>
          <cell r="BP265">
            <v>494143.38874843554</v>
          </cell>
          <cell r="BQ265">
            <v>5515.2247050386013</v>
          </cell>
          <cell r="BR265" t="str">
            <v>Y</v>
          </cell>
          <cell r="BS265">
            <v>5552.1729072857925</v>
          </cell>
          <cell r="BT265">
            <v>9.3582002169911194E-2</v>
          </cell>
          <cell r="BU265">
            <v>0</v>
          </cell>
          <cell r="BV265">
            <v>494143.38874843554</v>
          </cell>
          <cell r="BW265">
            <v>0</v>
          </cell>
          <cell r="BX265">
            <v>494143.38874843554</v>
          </cell>
          <cell r="BY265">
            <v>3288.39</v>
          </cell>
          <cell r="BZ265">
            <v>490854.99874843552</v>
          </cell>
        </row>
        <row r="266">
          <cell r="C266">
            <v>9253342</v>
          </cell>
          <cell r="D266" t="str">
            <v>Boston St Mary's RC Primary Voluntary Academy</v>
          </cell>
          <cell r="E266">
            <v>188</v>
          </cell>
          <cell r="F266">
            <v>188</v>
          </cell>
          <cell r="G266">
            <v>0</v>
          </cell>
          <cell r="H266">
            <v>604796</v>
          </cell>
          <cell r="I266">
            <v>0</v>
          </cell>
          <cell r="J266">
            <v>0</v>
          </cell>
          <cell r="K266">
            <v>9869.9999999999582</v>
          </cell>
          <cell r="L266">
            <v>0</v>
          </cell>
          <cell r="M266">
            <v>12980.000000000036</v>
          </cell>
          <cell r="N266">
            <v>0</v>
          </cell>
          <cell r="O266">
            <v>1540.0000000000007</v>
          </cell>
          <cell r="P266">
            <v>8909.9999999999982</v>
          </cell>
          <cell r="Q266">
            <v>419.99999999999977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38625.454545454581</v>
          </cell>
          <cell r="AB266">
            <v>0</v>
          </cell>
          <cell r="AC266">
            <v>0</v>
          </cell>
          <cell r="AD266">
            <v>78189.722222222219</v>
          </cell>
          <cell r="AE266">
            <v>0</v>
          </cell>
          <cell r="AF266">
            <v>5290.9999999999964</v>
          </cell>
          <cell r="AG266">
            <v>0</v>
          </cell>
          <cell r="AH266">
            <v>121300</v>
          </cell>
          <cell r="AI266">
            <v>0</v>
          </cell>
          <cell r="AJ266">
            <v>0</v>
          </cell>
          <cell r="AK266">
            <v>0</v>
          </cell>
          <cell r="AL266">
            <v>4498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604796</v>
          </cell>
          <cell r="AV266">
            <v>155826.17676767678</v>
          </cell>
          <cell r="AW266">
            <v>125798</v>
          </cell>
          <cell r="AX266">
            <v>106389.03997</v>
          </cell>
          <cell r="AY266">
            <v>886420.17676767684</v>
          </cell>
          <cell r="AZ266">
            <v>881922.17676767684</v>
          </cell>
          <cell r="BA266">
            <v>4265</v>
          </cell>
          <cell r="BB266">
            <v>801820</v>
          </cell>
          <cell r="BC266">
            <v>0</v>
          </cell>
          <cell r="BD266">
            <v>0</v>
          </cell>
          <cell r="BE266">
            <v>886420.17676767684</v>
          </cell>
          <cell r="BF266">
            <v>886420.17676767684</v>
          </cell>
          <cell r="BG266">
            <v>0</v>
          </cell>
          <cell r="BH266">
            <v>806318</v>
          </cell>
          <cell r="BI266">
            <v>680520</v>
          </cell>
          <cell r="BJ266">
            <v>760622.17676767684</v>
          </cell>
          <cell r="BK266">
            <v>4045.8626423812598</v>
          </cell>
          <cell r="BL266">
            <v>3772.7613170454542</v>
          </cell>
          <cell r="BM266">
            <v>7.2387649889730676E-2</v>
          </cell>
          <cell r="BN266">
            <v>0</v>
          </cell>
          <cell r="BO266">
            <v>0</v>
          </cell>
          <cell r="BP266">
            <v>886420.17676767684</v>
          </cell>
          <cell r="BQ266">
            <v>4691.0754083387064</v>
          </cell>
          <cell r="BR266" t="str">
            <v>Y</v>
          </cell>
          <cell r="BS266">
            <v>4715.0009402535998</v>
          </cell>
          <cell r="BT266">
            <v>5.0691277963016201E-2</v>
          </cell>
          <cell r="BU266">
            <v>0</v>
          </cell>
          <cell r="BV266">
            <v>886420.17676767684</v>
          </cell>
          <cell r="BW266">
            <v>0</v>
          </cell>
          <cell r="BX266">
            <v>886420.17676767684</v>
          </cell>
          <cell r="BY266">
            <v>4498</v>
          </cell>
          <cell r="BZ266">
            <v>881922.17676767684</v>
          </cell>
        </row>
        <row r="267">
          <cell r="C267">
            <v>9253343</v>
          </cell>
          <cell r="D267" t="str">
            <v>St Norbert's Catholic Voluntary Academy</v>
          </cell>
          <cell r="E267">
            <v>206</v>
          </cell>
          <cell r="F267">
            <v>206</v>
          </cell>
          <cell r="G267">
            <v>0</v>
          </cell>
          <cell r="H267">
            <v>662702</v>
          </cell>
          <cell r="I267">
            <v>0</v>
          </cell>
          <cell r="J267">
            <v>0</v>
          </cell>
          <cell r="K267">
            <v>14570.000000000011</v>
          </cell>
          <cell r="L267">
            <v>0</v>
          </cell>
          <cell r="M267">
            <v>19470.000000000055</v>
          </cell>
          <cell r="N267">
            <v>0</v>
          </cell>
          <cell r="O267">
            <v>2873.951219512197</v>
          </cell>
          <cell r="P267">
            <v>2713.1707317073201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34387.954545454493</v>
          </cell>
          <cell r="AB267">
            <v>0</v>
          </cell>
          <cell r="AC267">
            <v>0</v>
          </cell>
          <cell r="AD267">
            <v>62351.78571428571</v>
          </cell>
          <cell r="AE267">
            <v>0</v>
          </cell>
          <cell r="AF267">
            <v>0</v>
          </cell>
          <cell r="AG267">
            <v>0</v>
          </cell>
          <cell r="AH267">
            <v>121300</v>
          </cell>
          <cell r="AI267">
            <v>0</v>
          </cell>
          <cell r="AJ267">
            <v>0</v>
          </cell>
          <cell r="AK267">
            <v>0</v>
          </cell>
          <cell r="AL267">
            <v>2798.25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662702</v>
          </cell>
          <cell r="AV267">
            <v>136366.86221095978</v>
          </cell>
          <cell r="AW267">
            <v>124098.25</v>
          </cell>
          <cell r="AX267">
            <v>96583.710393832749</v>
          </cell>
          <cell r="AY267">
            <v>923167.11221095978</v>
          </cell>
          <cell r="AZ267">
            <v>920368.86221095978</v>
          </cell>
          <cell r="BA267">
            <v>4265</v>
          </cell>
          <cell r="BB267">
            <v>878590</v>
          </cell>
          <cell r="BC267">
            <v>0</v>
          </cell>
          <cell r="BD267">
            <v>0</v>
          </cell>
          <cell r="BE267">
            <v>923167.11221095978</v>
          </cell>
          <cell r="BF267">
            <v>923167.11221095966</v>
          </cell>
          <cell r="BG267">
            <v>0</v>
          </cell>
          <cell r="BH267">
            <v>881388.25</v>
          </cell>
          <cell r="BI267">
            <v>757290</v>
          </cell>
          <cell r="BJ267">
            <v>799068.86221095978</v>
          </cell>
          <cell r="BK267">
            <v>3878.975059276504</v>
          </cell>
          <cell r="BL267">
            <v>3644.9859420289854</v>
          </cell>
          <cell r="BM267">
            <v>6.4194792783554139E-2</v>
          </cell>
          <cell r="BN267">
            <v>0</v>
          </cell>
          <cell r="BO267">
            <v>0</v>
          </cell>
          <cell r="BP267">
            <v>923167.11221095978</v>
          </cell>
          <cell r="BQ267">
            <v>4467.8100107328146</v>
          </cell>
          <cell r="BR267" t="str">
            <v>Y</v>
          </cell>
          <cell r="BS267">
            <v>4481.3937485968918</v>
          </cell>
          <cell r="BT267">
            <v>5.5813326712677469E-2</v>
          </cell>
          <cell r="BU267">
            <v>0</v>
          </cell>
          <cell r="BV267">
            <v>923167.11221095978</v>
          </cell>
          <cell r="BW267">
            <v>0</v>
          </cell>
          <cell r="BX267">
            <v>923167.11221095978</v>
          </cell>
          <cell r="BY267">
            <v>2798.25</v>
          </cell>
          <cell r="BZ267">
            <v>920368.86221095978</v>
          </cell>
        </row>
        <row r="268">
          <cell r="C268">
            <v>9253346</v>
          </cell>
          <cell r="D268" t="str">
            <v>The Saint Hugh's Catholic Primary Voluntary Academy, Lincoln</v>
          </cell>
          <cell r="E268">
            <v>264</v>
          </cell>
          <cell r="F268">
            <v>264</v>
          </cell>
          <cell r="G268">
            <v>0</v>
          </cell>
          <cell r="H268">
            <v>849288</v>
          </cell>
          <cell r="I268">
            <v>0</v>
          </cell>
          <cell r="J268">
            <v>0</v>
          </cell>
          <cell r="K268">
            <v>28669.999999999993</v>
          </cell>
          <cell r="L268">
            <v>0</v>
          </cell>
          <cell r="M268">
            <v>38940</v>
          </cell>
          <cell r="N268">
            <v>0</v>
          </cell>
          <cell r="O268">
            <v>3768.5496183206101</v>
          </cell>
          <cell r="P268">
            <v>1088.2442748091614</v>
          </cell>
          <cell r="Q268">
            <v>4655.2671755725214</v>
          </cell>
          <cell r="R268">
            <v>9733.7404580152688</v>
          </cell>
          <cell r="S268">
            <v>1481.2213740457998</v>
          </cell>
          <cell r="T268">
            <v>20636.335877862653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22600.000000000073</v>
          </cell>
          <cell r="AB268">
            <v>0</v>
          </cell>
          <cell r="AC268">
            <v>0</v>
          </cell>
          <cell r="AD268">
            <v>98975.327102803756</v>
          </cell>
          <cell r="AE268">
            <v>0</v>
          </cell>
          <cell r="AF268">
            <v>0</v>
          </cell>
          <cell r="AG268">
            <v>0</v>
          </cell>
          <cell r="AH268">
            <v>121300</v>
          </cell>
          <cell r="AI268">
            <v>0</v>
          </cell>
          <cell r="AJ268">
            <v>0</v>
          </cell>
          <cell r="AK268">
            <v>0</v>
          </cell>
          <cell r="AL268">
            <v>5550.87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849288</v>
          </cell>
          <cell r="AV268">
            <v>230548.68588142982</v>
          </cell>
          <cell r="AW268">
            <v>126850.87</v>
          </cell>
          <cell r="AX268">
            <v>158670.27672659775</v>
          </cell>
          <cell r="AY268">
            <v>1206687.5558814299</v>
          </cell>
          <cell r="AZ268">
            <v>1201136.6858814298</v>
          </cell>
          <cell r="BA268">
            <v>4265</v>
          </cell>
          <cell r="BB268">
            <v>1125960</v>
          </cell>
          <cell r="BC268">
            <v>0</v>
          </cell>
          <cell r="BD268">
            <v>0</v>
          </cell>
          <cell r="BE268">
            <v>1206687.5558814299</v>
          </cell>
          <cell r="BF268">
            <v>1206687.5558814299</v>
          </cell>
          <cell r="BG268">
            <v>0</v>
          </cell>
          <cell r="BH268">
            <v>1131510.8700000001</v>
          </cell>
          <cell r="BI268">
            <v>1004660.0000000001</v>
          </cell>
          <cell r="BJ268">
            <v>1079836.6858814298</v>
          </cell>
          <cell r="BK268">
            <v>4090.2904768235976</v>
          </cell>
          <cell r="BL268">
            <v>3866.4835754646833</v>
          </cell>
          <cell r="BM268">
            <v>5.7883836046559854E-2</v>
          </cell>
          <cell r="BN268">
            <v>0</v>
          </cell>
          <cell r="BO268">
            <v>0</v>
          </cell>
          <cell r="BP268">
            <v>1206687.5558814299</v>
          </cell>
          <cell r="BQ268">
            <v>4549.7601737932946</v>
          </cell>
          <cell r="BR268" t="str">
            <v>Y</v>
          </cell>
          <cell r="BS268">
            <v>4570.7861965205675</v>
          </cell>
          <cell r="BT268">
            <v>5.3650406963526187E-2</v>
          </cell>
          <cell r="BU268">
            <v>0</v>
          </cell>
          <cell r="BV268">
            <v>1206687.5558814299</v>
          </cell>
          <cell r="BW268">
            <v>0</v>
          </cell>
          <cell r="BX268">
            <v>1206687.5558814299</v>
          </cell>
          <cell r="BY268">
            <v>5550.87</v>
          </cell>
          <cell r="BZ268">
            <v>1201136.6858814298</v>
          </cell>
        </row>
        <row r="269">
          <cell r="C269">
            <v>9253347</v>
          </cell>
          <cell r="D269" t="str">
            <v>Our Lady of Lincoln Catholic Primary School A Voluntary Academy</v>
          </cell>
          <cell r="E269">
            <v>202</v>
          </cell>
          <cell r="F269">
            <v>202</v>
          </cell>
          <cell r="G269">
            <v>0</v>
          </cell>
          <cell r="H269">
            <v>649834</v>
          </cell>
          <cell r="I269">
            <v>0</v>
          </cell>
          <cell r="J269">
            <v>0</v>
          </cell>
          <cell r="K269">
            <v>32430.00000000004</v>
          </cell>
          <cell r="L269">
            <v>0</v>
          </cell>
          <cell r="M269">
            <v>44249.999999999964</v>
          </cell>
          <cell r="N269">
            <v>0</v>
          </cell>
          <cell r="O269">
            <v>0</v>
          </cell>
          <cell r="P269">
            <v>3240</v>
          </cell>
          <cell r="Q269">
            <v>23519.999999999978</v>
          </cell>
          <cell r="R269">
            <v>13800.000000000045</v>
          </cell>
          <cell r="S269">
            <v>36259.999999999964</v>
          </cell>
          <cell r="T269">
            <v>639.99999999999989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7256.8208092485511</v>
          </cell>
          <cell r="AB269">
            <v>0</v>
          </cell>
          <cell r="AC269">
            <v>0</v>
          </cell>
          <cell r="AD269">
            <v>69293.21428571429</v>
          </cell>
          <cell r="AE269">
            <v>0</v>
          </cell>
          <cell r="AF269">
            <v>0</v>
          </cell>
          <cell r="AG269">
            <v>0</v>
          </cell>
          <cell r="AH269">
            <v>121300</v>
          </cell>
          <cell r="AI269">
            <v>0</v>
          </cell>
          <cell r="AJ269">
            <v>0</v>
          </cell>
          <cell r="AK269">
            <v>0</v>
          </cell>
          <cell r="AL269">
            <v>3693.91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649834</v>
          </cell>
          <cell r="AV269">
            <v>230690.0350949628</v>
          </cell>
          <cell r="AW269">
            <v>124993.91</v>
          </cell>
          <cell r="AX269">
            <v>151141.31098714288</v>
          </cell>
          <cell r="AY269">
            <v>1005517.9450949628</v>
          </cell>
          <cell r="AZ269">
            <v>1001824.0350949628</v>
          </cell>
          <cell r="BA269">
            <v>4265</v>
          </cell>
          <cell r="BB269">
            <v>861530</v>
          </cell>
          <cell r="BC269">
            <v>0</v>
          </cell>
          <cell r="BD269">
            <v>0</v>
          </cell>
          <cell r="BE269">
            <v>1005517.9450949628</v>
          </cell>
          <cell r="BF269">
            <v>1005517.945094963</v>
          </cell>
          <cell r="BG269">
            <v>0</v>
          </cell>
          <cell r="BH269">
            <v>865223.91</v>
          </cell>
          <cell r="BI269">
            <v>740230</v>
          </cell>
          <cell r="BJ269">
            <v>880524.0350949628</v>
          </cell>
          <cell r="BK269">
            <v>4359.0298767077365</v>
          </cell>
          <cell r="BL269">
            <v>4162.446371568627</v>
          </cell>
          <cell r="BM269">
            <v>4.7227876972028501E-2</v>
          </cell>
          <cell r="BN269">
            <v>0</v>
          </cell>
          <cell r="BO269">
            <v>0</v>
          </cell>
          <cell r="BP269">
            <v>1005517.9450949628</v>
          </cell>
          <cell r="BQ269">
            <v>4959.5249262126872</v>
          </cell>
          <cell r="BR269" t="str">
            <v>Y</v>
          </cell>
          <cell r="BS269">
            <v>4977.811609381004</v>
          </cell>
          <cell r="BT269">
            <v>4.2438352663715539E-2</v>
          </cell>
          <cell r="BU269">
            <v>0</v>
          </cell>
          <cell r="BV269">
            <v>1005517.9450949628</v>
          </cell>
          <cell r="BW269">
            <v>0</v>
          </cell>
          <cell r="BX269">
            <v>1005517.9450949628</v>
          </cell>
          <cell r="BY269">
            <v>3693.91</v>
          </cell>
          <cell r="BZ269">
            <v>1001824.0350949628</v>
          </cell>
        </row>
        <row r="270">
          <cell r="C270">
            <v>9253353</v>
          </cell>
          <cell r="D270" t="str">
            <v>Friskney All Saints Church of England Primary School</v>
          </cell>
          <cell r="E270">
            <v>85</v>
          </cell>
          <cell r="F270">
            <v>85</v>
          </cell>
          <cell r="G270">
            <v>0</v>
          </cell>
          <cell r="H270">
            <v>273445</v>
          </cell>
          <cell r="I270">
            <v>0</v>
          </cell>
          <cell r="J270">
            <v>0</v>
          </cell>
          <cell r="K270">
            <v>12219.999999999982</v>
          </cell>
          <cell r="L270">
            <v>0</v>
          </cell>
          <cell r="M270">
            <v>15929.999999999978</v>
          </cell>
          <cell r="N270">
            <v>0</v>
          </cell>
          <cell r="O270">
            <v>2703.6144578313242</v>
          </cell>
          <cell r="P270">
            <v>14101.807228915657</v>
          </cell>
          <cell r="Q270">
            <v>0</v>
          </cell>
          <cell r="R270">
            <v>5181.9277108433844</v>
          </cell>
          <cell r="S270">
            <v>0</v>
          </cell>
          <cell r="T270">
            <v>3932.5301204819261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18986.627906976744</v>
          </cell>
          <cell r="AE270">
            <v>0</v>
          </cell>
          <cell r="AF270">
            <v>1757.5000000000011</v>
          </cell>
          <cell r="AG270">
            <v>0</v>
          </cell>
          <cell r="AH270">
            <v>121300</v>
          </cell>
          <cell r="AI270">
            <v>47583.444592790387</v>
          </cell>
          <cell r="AJ270">
            <v>0</v>
          </cell>
          <cell r="AK270">
            <v>0</v>
          </cell>
          <cell r="AL270">
            <v>3916.8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273445</v>
          </cell>
          <cell r="AV270">
            <v>74814.007425049</v>
          </cell>
          <cell r="AW270">
            <v>172800.24459279038</v>
          </cell>
          <cell r="AX270">
            <v>57988.353423395907</v>
          </cell>
          <cell r="AY270">
            <v>521059.25201783935</v>
          </cell>
          <cell r="AZ270">
            <v>517142.45201783936</v>
          </cell>
          <cell r="BA270">
            <v>4265</v>
          </cell>
          <cell r="BB270">
            <v>362525</v>
          </cell>
          <cell r="BC270">
            <v>0</v>
          </cell>
          <cell r="BD270">
            <v>0</v>
          </cell>
          <cell r="BE270">
            <v>521059.25201783935</v>
          </cell>
          <cell r="BF270">
            <v>521059.2520178394</v>
          </cell>
          <cell r="BG270">
            <v>0</v>
          </cell>
          <cell r="BH270">
            <v>366441.8</v>
          </cell>
          <cell r="BI270">
            <v>193641.55540720961</v>
          </cell>
          <cell r="BJ270">
            <v>348259.00742504897</v>
          </cell>
          <cell r="BK270">
            <v>4097.1647932358701</v>
          </cell>
          <cell r="BL270">
            <v>3848.6727483587315</v>
          </cell>
          <cell r="BM270">
            <v>6.4565646685109349E-2</v>
          </cell>
          <cell r="BN270">
            <v>0</v>
          </cell>
          <cell r="BO270">
            <v>0</v>
          </cell>
          <cell r="BP270">
            <v>521059.25201783935</v>
          </cell>
          <cell r="BQ270">
            <v>6084.028847268698</v>
          </cell>
          <cell r="BR270" t="str">
            <v>Y</v>
          </cell>
          <cell r="BS270">
            <v>6130.1088472686979</v>
          </cell>
          <cell r="BT270">
            <v>5.0596801761960686E-2</v>
          </cell>
          <cell r="BU270">
            <v>0</v>
          </cell>
          <cell r="BV270">
            <v>521059.25201783935</v>
          </cell>
          <cell r="BW270">
            <v>0</v>
          </cell>
          <cell r="BX270">
            <v>521059.25201783935</v>
          </cell>
          <cell r="BY270">
            <v>3916.8</v>
          </cell>
          <cell r="BZ270">
            <v>517142.45201783936</v>
          </cell>
        </row>
        <row r="271">
          <cell r="C271">
            <v>9253354</v>
          </cell>
          <cell r="D271" t="str">
            <v>The Gainsborough Parish Church Primary School</v>
          </cell>
          <cell r="E271">
            <v>284</v>
          </cell>
          <cell r="F271">
            <v>284</v>
          </cell>
          <cell r="G271">
            <v>0</v>
          </cell>
          <cell r="H271">
            <v>913628</v>
          </cell>
          <cell r="I271">
            <v>0</v>
          </cell>
          <cell r="J271">
            <v>0</v>
          </cell>
          <cell r="K271">
            <v>56400.000000000051</v>
          </cell>
          <cell r="L271">
            <v>0</v>
          </cell>
          <cell r="M271">
            <v>75520.000000000044</v>
          </cell>
          <cell r="N271">
            <v>0</v>
          </cell>
          <cell r="O271">
            <v>879.99999999999875</v>
          </cell>
          <cell r="P271">
            <v>1079.9999999999984</v>
          </cell>
          <cell r="Q271">
            <v>839.99999999999989</v>
          </cell>
          <cell r="R271">
            <v>8279.9999999999945</v>
          </cell>
          <cell r="S271">
            <v>94080</v>
          </cell>
          <cell r="T271">
            <v>15359.999999999996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671.38075313807497</v>
          </cell>
          <cell r="AB271">
            <v>0</v>
          </cell>
          <cell r="AC271">
            <v>0</v>
          </cell>
          <cell r="AD271">
            <v>126783.2098765432</v>
          </cell>
          <cell r="AE271">
            <v>0</v>
          </cell>
          <cell r="AF271">
            <v>0</v>
          </cell>
          <cell r="AG271">
            <v>0</v>
          </cell>
          <cell r="AH271">
            <v>121300</v>
          </cell>
          <cell r="AI271">
            <v>0</v>
          </cell>
          <cell r="AJ271">
            <v>0</v>
          </cell>
          <cell r="AK271">
            <v>0</v>
          </cell>
          <cell r="AL271">
            <v>3894.49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913628</v>
          </cell>
          <cell r="AV271">
            <v>379894.59062968136</v>
          </cell>
          <cell r="AW271">
            <v>125194.49</v>
          </cell>
          <cell r="AX271">
            <v>239508.36496000004</v>
          </cell>
          <cell r="AY271">
            <v>1418717.0806296815</v>
          </cell>
          <cell r="AZ271">
            <v>1414822.5906296815</v>
          </cell>
          <cell r="BA271">
            <v>4265</v>
          </cell>
          <cell r="BB271">
            <v>1211260</v>
          </cell>
          <cell r="BC271">
            <v>0</v>
          </cell>
          <cell r="BD271">
            <v>0</v>
          </cell>
          <cell r="BE271">
            <v>1418717.0806296815</v>
          </cell>
          <cell r="BF271">
            <v>1418717.0806296812</v>
          </cell>
          <cell r="BG271">
            <v>0</v>
          </cell>
          <cell r="BH271">
            <v>1215154.49</v>
          </cell>
          <cell r="BI271">
            <v>1089960</v>
          </cell>
          <cell r="BJ271">
            <v>1293522.5906296815</v>
          </cell>
          <cell r="BK271">
            <v>4554.657009259442</v>
          </cell>
          <cell r="BL271">
            <v>4329.1100290209788</v>
          </cell>
          <cell r="BM271">
            <v>5.2100080322853404E-2</v>
          </cell>
          <cell r="BN271">
            <v>0</v>
          </cell>
          <cell r="BO271">
            <v>0</v>
          </cell>
          <cell r="BP271">
            <v>1418717.0806296815</v>
          </cell>
          <cell r="BQ271">
            <v>4981.7696853157795</v>
          </cell>
          <cell r="BR271" t="str">
            <v>Y</v>
          </cell>
          <cell r="BS271">
            <v>4995.4826782735263</v>
          </cell>
          <cell r="BT271">
            <v>4.7962393045110741E-2</v>
          </cell>
          <cell r="BU271">
            <v>0</v>
          </cell>
          <cell r="BV271">
            <v>1418717.0806296815</v>
          </cell>
          <cell r="BW271">
            <v>0</v>
          </cell>
          <cell r="BX271">
            <v>1418717.0806296815</v>
          </cell>
          <cell r="BY271">
            <v>3894.49</v>
          </cell>
          <cell r="BZ271">
            <v>1414822.5906296815</v>
          </cell>
        </row>
        <row r="272">
          <cell r="C272">
            <v>9253506</v>
          </cell>
          <cell r="D272" t="str">
            <v>Witham St Hughs Academy</v>
          </cell>
          <cell r="E272">
            <v>419</v>
          </cell>
          <cell r="F272">
            <v>419</v>
          </cell>
          <cell r="G272">
            <v>0</v>
          </cell>
          <cell r="H272">
            <v>1347923</v>
          </cell>
          <cell r="I272">
            <v>0</v>
          </cell>
          <cell r="J272">
            <v>0</v>
          </cell>
          <cell r="K272">
            <v>12219.999999999998</v>
          </cell>
          <cell r="L272">
            <v>0</v>
          </cell>
          <cell r="M272">
            <v>18879.999999999993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2697.8347578347584</v>
          </cell>
          <cell r="AB272">
            <v>0</v>
          </cell>
          <cell r="AC272">
            <v>0</v>
          </cell>
          <cell r="AD272">
            <v>90120.710227272706</v>
          </cell>
          <cell r="AE272">
            <v>0</v>
          </cell>
          <cell r="AF272">
            <v>0</v>
          </cell>
          <cell r="AG272">
            <v>0</v>
          </cell>
          <cell r="AH272">
            <v>121300</v>
          </cell>
          <cell r="AI272">
            <v>0</v>
          </cell>
          <cell r="AJ272">
            <v>0</v>
          </cell>
          <cell r="AK272">
            <v>0</v>
          </cell>
          <cell r="AL272">
            <v>7956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1347923</v>
          </cell>
          <cell r="AV272">
            <v>123918.54498510747</v>
          </cell>
          <cell r="AW272">
            <v>129256</v>
          </cell>
          <cell r="AX272">
            <v>146777.5898571591</v>
          </cell>
          <cell r="AY272">
            <v>1601097.5449851074</v>
          </cell>
          <cell r="AZ272">
            <v>1593141.5449851074</v>
          </cell>
          <cell r="BA272">
            <v>4265</v>
          </cell>
          <cell r="BB272">
            <v>1787035</v>
          </cell>
          <cell r="BC272">
            <v>193893.45501489262</v>
          </cell>
          <cell r="BD272">
            <v>0</v>
          </cell>
          <cell r="BE272">
            <v>1794991</v>
          </cell>
          <cell r="BF272">
            <v>1794991</v>
          </cell>
          <cell r="BG272">
            <v>0</v>
          </cell>
          <cell r="BH272">
            <v>1794991</v>
          </cell>
          <cell r="BI272">
            <v>1665735</v>
          </cell>
          <cell r="BJ272">
            <v>1665735</v>
          </cell>
          <cell r="BK272">
            <v>3975.5011933174223</v>
          </cell>
          <cell r="BL272">
            <v>3884.1463414634145</v>
          </cell>
          <cell r="BM272">
            <v>2.3519930461628393E-2</v>
          </cell>
          <cell r="BN272">
            <v>0</v>
          </cell>
          <cell r="BO272">
            <v>0</v>
          </cell>
          <cell r="BP272">
            <v>1794991</v>
          </cell>
          <cell r="BQ272">
            <v>4265</v>
          </cell>
          <cell r="BR272" t="str">
            <v>Y</v>
          </cell>
          <cell r="BS272">
            <v>4283.9880668257756</v>
          </cell>
          <cell r="BT272">
            <v>2.014170846424701E-2</v>
          </cell>
          <cell r="BU272">
            <v>0</v>
          </cell>
          <cell r="BV272">
            <v>1794991</v>
          </cell>
          <cell r="BW272">
            <v>0</v>
          </cell>
          <cell r="BX272">
            <v>1794991</v>
          </cell>
          <cell r="BY272">
            <v>7956</v>
          </cell>
          <cell r="BZ272">
            <v>1787035</v>
          </cell>
        </row>
        <row r="273">
          <cell r="C273">
            <v>9253510</v>
          </cell>
          <cell r="D273" t="str">
            <v>Bourne Abbey Church of England Primary Academy</v>
          </cell>
          <cell r="E273">
            <v>612</v>
          </cell>
          <cell r="F273">
            <v>612</v>
          </cell>
          <cell r="G273">
            <v>0</v>
          </cell>
          <cell r="H273">
            <v>1968804</v>
          </cell>
          <cell r="I273">
            <v>0</v>
          </cell>
          <cell r="J273">
            <v>0</v>
          </cell>
          <cell r="K273">
            <v>66269.999999999971</v>
          </cell>
          <cell r="L273">
            <v>0</v>
          </cell>
          <cell r="M273">
            <v>87319.999999999956</v>
          </cell>
          <cell r="N273">
            <v>0</v>
          </cell>
          <cell r="O273">
            <v>1100.0000000000007</v>
          </cell>
          <cell r="P273">
            <v>0</v>
          </cell>
          <cell r="Q273">
            <v>420.00000000000119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15148.457142857138</v>
          </cell>
          <cell r="AB273">
            <v>0</v>
          </cell>
          <cell r="AC273">
            <v>0</v>
          </cell>
          <cell r="AD273">
            <v>129178.18867924529</v>
          </cell>
          <cell r="AE273">
            <v>0</v>
          </cell>
          <cell r="AF273">
            <v>0</v>
          </cell>
          <cell r="AG273">
            <v>0</v>
          </cell>
          <cell r="AH273">
            <v>121300</v>
          </cell>
          <cell r="AI273">
            <v>0</v>
          </cell>
          <cell r="AJ273">
            <v>0</v>
          </cell>
          <cell r="AK273">
            <v>0</v>
          </cell>
          <cell r="AL273">
            <v>12429.21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1968804</v>
          </cell>
          <cell r="AV273">
            <v>299436.64582210238</v>
          </cell>
          <cell r="AW273">
            <v>133729.21</v>
          </cell>
          <cell r="AX273">
            <v>224773.46084226415</v>
          </cell>
          <cell r="AY273">
            <v>2401969.8558221022</v>
          </cell>
          <cell r="AZ273">
            <v>2389540.6458221022</v>
          </cell>
          <cell r="BA273">
            <v>4265</v>
          </cell>
          <cell r="BB273">
            <v>2610180</v>
          </cell>
          <cell r="BC273">
            <v>220639.3541778978</v>
          </cell>
          <cell r="BD273">
            <v>0</v>
          </cell>
          <cell r="BE273">
            <v>2622609.21</v>
          </cell>
          <cell r="BF273">
            <v>2622609.2100000004</v>
          </cell>
          <cell r="BG273">
            <v>0</v>
          </cell>
          <cell r="BH273">
            <v>2622609.21</v>
          </cell>
          <cell r="BI273">
            <v>2488880</v>
          </cell>
          <cell r="BJ273">
            <v>2488880</v>
          </cell>
          <cell r="BK273">
            <v>4066.7973856209151</v>
          </cell>
          <cell r="BL273">
            <v>3979.8349834983496</v>
          </cell>
          <cell r="BM273">
            <v>2.1850755743175024E-2</v>
          </cell>
          <cell r="BN273">
            <v>0</v>
          </cell>
          <cell r="BO273">
            <v>0</v>
          </cell>
          <cell r="BP273">
            <v>2622609.21</v>
          </cell>
          <cell r="BQ273">
            <v>4265</v>
          </cell>
          <cell r="BR273" t="str">
            <v>Y</v>
          </cell>
          <cell r="BS273">
            <v>4285.3091666666669</v>
          </cell>
          <cell r="BT273">
            <v>2.0187766281937858E-2</v>
          </cell>
          <cell r="BU273">
            <v>0</v>
          </cell>
          <cell r="BV273">
            <v>2622609.21</v>
          </cell>
          <cell r="BW273">
            <v>0</v>
          </cell>
          <cell r="BX273">
            <v>2622609.21</v>
          </cell>
          <cell r="BY273">
            <v>12429.21</v>
          </cell>
          <cell r="BZ273">
            <v>2610180</v>
          </cell>
        </row>
        <row r="274">
          <cell r="C274">
            <v>9255202</v>
          </cell>
          <cell r="D274" t="str">
            <v>Rauceby Church of England Primary School</v>
          </cell>
          <cell r="E274">
            <v>176</v>
          </cell>
          <cell r="F274">
            <v>176</v>
          </cell>
          <cell r="G274">
            <v>0</v>
          </cell>
          <cell r="H274">
            <v>566192</v>
          </cell>
          <cell r="I274">
            <v>0</v>
          </cell>
          <cell r="J274">
            <v>0</v>
          </cell>
          <cell r="K274">
            <v>6110.0000000000027</v>
          </cell>
          <cell r="L274">
            <v>0</v>
          </cell>
          <cell r="M274">
            <v>8259.9999999999964</v>
          </cell>
          <cell r="N274">
            <v>0</v>
          </cell>
          <cell r="O274">
            <v>659.99999999999829</v>
          </cell>
          <cell r="P274">
            <v>0</v>
          </cell>
          <cell r="Q274">
            <v>840.00000000000284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633.37579617834422</v>
          </cell>
          <cell r="AB274">
            <v>0</v>
          </cell>
          <cell r="AC274">
            <v>0</v>
          </cell>
          <cell r="AD274">
            <v>36603.680981595091</v>
          </cell>
          <cell r="AE274">
            <v>0</v>
          </cell>
          <cell r="AF274">
            <v>0</v>
          </cell>
          <cell r="AG274">
            <v>0</v>
          </cell>
          <cell r="AH274">
            <v>121300</v>
          </cell>
          <cell r="AI274">
            <v>0</v>
          </cell>
          <cell r="AJ274">
            <v>0</v>
          </cell>
          <cell r="AK274">
            <v>0</v>
          </cell>
          <cell r="AL274">
            <v>3380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566192</v>
          </cell>
          <cell r="AV274">
            <v>53107.05677777344</v>
          </cell>
          <cell r="AW274">
            <v>124680</v>
          </cell>
          <cell r="AX274">
            <v>68145.073427730051</v>
          </cell>
          <cell r="AY274">
            <v>743979.05677777342</v>
          </cell>
          <cell r="AZ274">
            <v>740599.05677777342</v>
          </cell>
          <cell r="BA274">
            <v>4265</v>
          </cell>
          <cell r="BB274">
            <v>750640</v>
          </cell>
          <cell r="BC274">
            <v>10040.943222226575</v>
          </cell>
          <cell r="BD274">
            <v>0</v>
          </cell>
          <cell r="BE274">
            <v>754020</v>
          </cell>
          <cell r="BF274">
            <v>754020</v>
          </cell>
          <cell r="BG274">
            <v>0</v>
          </cell>
          <cell r="BH274">
            <v>754020</v>
          </cell>
          <cell r="BI274">
            <v>629340</v>
          </cell>
          <cell r="BJ274">
            <v>629340</v>
          </cell>
          <cell r="BK274">
            <v>3575.7954545454545</v>
          </cell>
          <cell r="BL274">
            <v>3462.248520710059</v>
          </cell>
          <cell r="BM274">
            <v>3.2795720225221911E-2</v>
          </cell>
          <cell r="BN274">
            <v>0</v>
          </cell>
          <cell r="BO274">
            <v>0</v>
          </cell>
          <cell r="BP274">
            <v>754020</v>
          </cell>
          <cell r="BQ274">
            <v>4265</v>
          </cell>
          <cell r="BR274" t="str">
            <v>Y</v>
          </cell>
          <cell r="BS274">
            <v>4284.204545454545</v>
          </cell>
          <cell r="BT274">
            <v>2.0048701298701177E-2</v>
          </cell>
          <cell r="BU274">
            <v>0</v>
          </cell>
          <cell r="BV274">
            <v>754020</v>
          </cell>
          <cell r="BW274">
            <v>0</v>
          </cell>
          <cell r="BX274">
            <v>754020</v>
          </cell>
          <cell r="BY274">
            <v>3380</v>
          </cell>
          <cell r="BZ274">
            <v>750640</v>
          </cell>
        </row>
        <row r="275">
          <cell r="C275">
            <v>9255203</v>
          </cell>
          <cell r="D275" t="str">
            <v>William Alvey School</v>
          </cell>
          <cell r="E275">
            <v>646</v>
          </cell>
          <cell r="F275">
            <v>646</v>
          </cell>
          <cell r="G275">
            <v>0</v>
          </cell>
          <cell r="H275">
            <v>2078182</v>
          </cell>
          <cell r="I275">
            <v>0</v>
          </cell>
          <cell r="J275">
            <v>0</v>
          </cell>
          <cell r="K275">
            <v>51700.000000000044</v>
          </cell>
          <cell r="L275">
            <v>0</v>
          </cell>
          <cell r="M275">
            <v>68439.999999999898</v>
          </cell>
          <cell r="N275">
            <v>0</v>
          </cell>
          <cell r="O275">
            <v>19830.697674418574</v>
          </cell>
          <cell r="P275">
            <v>1081.6744186046515</v>
          </cell>
          <cell r="Q275">
            <v>26080.372093023245</v>
          </cell>
          <cell r="R275">
            <v>26721.364341085256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13035.357142857138</v>
          </cell>
          <cell r="AB275">
            <v>0</v>
          </cell>
          <cell r="AC275">
            <v>0</v>
          </cell>
          <cell r="AD275">
            <v>179830.83941605841</v>
          </cell>
          <cell r="AE275">
            <v>0</v>
          </cell>
          <cell r="AF275">
            <v>0</v>
          </cell>
          <cell r="AG275">
            <v>0</v>
          </cell>
          <cell r="AH275">
            <v>121300</v>
          </cell>
          <cell r="AI275">
            <v>0</v>
          </cell>
          <cell r="AJ275">
            <v>0</v>
          </cell>
          <cell r="AK275">
            <v>0</v>
          </cell>
          <cell r="AL275">
            <v>12480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2078182</v>
          </cell>
          <cell r="AV275">
            <v>386720.30508604716</v>
          </cell>
          <cell r="AW275">
            <v>133780</v>
          </cell>
          <cell r="AX275">
            <v>305114.33272998472</v>
          </cell>
          <cell r="AY275">
            <v>2598682.3050860474</v>
          </cell>
          <cell r="AZ275">
            <v>2586202.3050860474</v>
          </cell>
          <cell r="BA275">
            <v>4265</v>
          </cell>
          <cell r="BB275">
            <v>2755190</v>
          </cell>
          <cell r="BC275">
            <v>168987.69491395261</v>
          </cell>
          <cell r="BD275">
            <v>0</v>
          </cell>
          <cell r="BE275">
            <v>2767670</v>
          </cell>
          <cell r="BF275">
            <v>2767670</v>
          </cell>
          <cell r="BG275">
            <v>0</v>
          </cell>
          <cell r="BH275">
            <v>2767670</v>
          </cell>
          <cell r="BI275">
            <v>2633890</v>
          </cell>
          <cell r="BJ275">
            <v>2633890</v>
          </cell>
          <cell r="BK275">
            <v>4077.2291021671826</v>
          </cell>
          <cell r="BL275">
            <v>3990.7644305772233</v>
          </cell>
          <cell r="BM275">
            <v>2.1666192804432997E-2</v>
          </cell>
          <cell r="BN275">
            <v>0</v>
          </cell>
          <cell r="BO275">
            <v>0</v>
          </cell>
          <cell r="BP275">
            <v>2767670</v>
          </cell>
          <cell r="BQ275">
            <v>4265</v>
          </cell>
          <cell r="BR275" t="str">
            <v>Y</v>
          </cell>
          <cell r="BS275">
            <v>4284.3188854489163</v>
          </cell>
          <cell r="BT275">
            <v>2.0204767548370084E-2</v>
          </cell>
          <cell r="BU275">
            <v>0</v>
          </cell>
          <cell r="BV275">
            <v>2767670</v>
          </cell>
          <cell r="BW275">
            <v>0</v>
          </cell>
          <cell r="BX275">
            <v>2767670</v>
          </cell>
          <cell r="BY275">
            <v>12480</v>
          </cell>
          <cell r="BZ275">
            <v>2755190</v>
          </cell>
        </row>
        <row r="276">
          <cell r="C276">
            <v>9255205</v>
          </cell>
          <cell r="D276" t="str">
            <v>Malcolm Sargent Primary School</v>
          </cell>
          <cell r="E276">
            <v>644</v>
          </cell>
          <cell r="F276">
            <v>644</v>
          </cell>
          <cell r="G276">
            <v>0</v>
          </cell>
          <cell r="H276">
            <v>2071748</v>
          </cell>
          <cell r="I276">
            <v>0</v>
          </cell>
          <cell r="J276">
            <v>0</v>
          </cell>
          <cell r="K276">
            <v>33840.000000000044</v>
          </cell>
          <cell r="L276">
            <v>0</v>
          </cell>
          <cell r="M276">
            <v>46019.999999999905</v>
          </cell>
          <cell r="N276">
            <v>0</v>
          </cell>
          <cell r="O276">
            <v>6599.9999999999973</v>
          </cell>
          <cell r="P276">
            <v>7289.9999999999973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7867.2432432432352</v>
          </cell>
          <cell r="AB276">
            <v>0</v>
          </cell>
          <cell r="AC276">
            <v>0</v>
          </cell>
          <cell r="AD276">
            <v>185497.25490196078</v>
          </cell>
          <cell r="AE276">
            <v>0</v>
          </cell>
          <cell r="AF276">
            <v>0</v>
          </cell>
          <cell r="AG276">
            <v>0</v>
          </cell>
          <cell r="AH276">
            <v>121300</v>
          </cell>
          <cell r="AI276">
            <v>0</v>
          </cell>
          <cell r="AJ276">
            <v>0</v>
          </cell>
          <cell r="AK276">
            <v>0</v>
          </cell>
          <cell r="AL276">
            <v>10929.19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2071748</v>
          </cell>
          <cell r="AV276">
            <v>287114.49814520398</v>
          </cell>
          <cell r="AW276">
            <v>132229.19</v>
          </cell>
          <cell r="AX276">
            <v>266189.40488941176</v>
          </cell>
          <cell r="AY276">
            <v>2491091.688145204</v>
          </cell>
          <cell r="AZ276">
            <v>2480162.498145204</v>
          </cell>
          <cell r="BA276">
            <v>4265</v>
          </cell>
          <cell r="BB276">
            <v>2746660</v>
          </cell>
          <cell r="BC276">
            <v>266497.50185479596</v>
          </cell>
          <cell r="BD276">
            <v>0</v>
          </cell>
          <cell r="BE276">
            <v>2757589.19</v>
          </cell>
          <cell r="BF276">
            <v>2757589.19</v>
          </cell>
          <cell r="BG276">
            <v>0</v>
          </cell>
          <cell r="BH276">
            <v>2757589.19</v>
          </cell>
          <cell r="BI276">
            <v>2625360</v>
          </cell>
          <cell r="BJ276">
            <v>2625360</v>
          </cell>
          <cell r="BK276">
            <v>4076.6459627329191</v>
          </cell>
          <cell r="BL276">
            <v>3990.7644305772233</v>
          </cell>
          <cell r="BM276">
            <v>2.1520070565346282E-2</v>
          </cell>
          <cell r="BN276">
            <v>0</v>
          </cell>
          <cell r="BO276">
            <v>0</v>
          </cell>
          <cell r="BP276">
            <v>2757589.19</v>
          </cell>
          <cell r="BQ276">
            <v>4265</v>
          </cell>
          <cell r="BR276" t="str">
            <v>Y</v>
          </cell>
          <cell r="BS276">
            <v>4281.9707919254661</v>
          </cell>
          <cell r="BT276">
            <v>2.0233394669489257E-2</v>
          </cell>
          <cell r="BU276">
            <v>0</v>
          </cell>
          <cell r="BV276">
            <v>2757589.19</v>
          </cell>
          <cell r="BW276">
            <v>0</v>
          </cell>
          <cell r="BX276">
            <v>2757589.19</v>
          </cell>
          <cell r="BY276">
            <v>10929.19</v>
          </cell>
          <cell r="BZ276">
            <v>2746660</v>
          </cell>
        </row>
        <row r="277">
          <cell r="C277">
            <v>9255206</v>
          </cell>
          <cell r="D277" t="str">
            <v>Lacey Gardens Junior Academy</v>
          </cell>
          <cell r="E277">
            <v>333</v>
          </cell>
          <cell r="F277">
            <v>333</v>
          </cell>
          <cell r="G277">
            <v>0</v>
          </cell>
          <cell r="H277">
            <v>1071261</v>
          </cell>
          <cell r="I277">
            <v>0</v>
          </cell>
          <cell r="J277">
            <v>0</v>
          </cell>
          <cell r="K277">
            <v>76140.000000000087</v>
          </cell>
          <cell r="L277">
            <v>0</v>
          </cell>
          <cell r="M277">
            <v>102660.00000000009</v>
          </cell>
          <cell r="N277">
            <v>0</v>
          </cell>
          <cell r="O277">
            <v>5993.9999999999982</v>
          </cell>
          <cell r="P277">
            <v>24793.363636363654</v>
          </cell>
          <cell r="Q277">
            <v>423.81818181818181</v>
          </cell>
          <cell r="R277">
            <v>45489.818181818191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1695.0000000000002</v>
          </cell>
          <cell r="AB277">
            <v>0</v>
          </cell>
          <cell r="AC277">
            <v>0</v>
          </cell>
          <cell r="AD277">
            <v>150672.1369294606</v>
          </cell>
          <cell r="AE277">
            <v>0</v>
          </cell>
          <cell r="AF277">
            <v>0</v>
          </cell>
          <cell r="AG277">
            <v>0</v>
          </cell>
          <cell r="AH277">
            <v>121300</v>
          </cell>
          <cell r="AI277">
            <v>0</v>
          </cell>
          <cell r="AJ277">
            <v>0</v>
          </cell>
          <cell r="AK277">
            <v>0</v>
          </cell>
          <cell r="AL277">
            <v>5200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1071261</v>
          </cell>
          <cell r="AV277">
            <v>407868.1369294608</v>
          </cell>
          <cell r="AW277">
            <v>126500</v>
          </cell>
          <cell r="AX277">
            <v>244487.91981419094</v>
          </cell>
          <cell r="AY277">
            <v>1605629.1369294608</v>
          </cell>
          <cell r="AZ277">
            <v>1600429.1369294608</v>
          </cell>
          <cell r="BA277">
            <v>4265</v>
          </cell>
          <cell r="BB277">
            <v>1420245</v>
          </cell>
          <cell r="BC277">
            <v>0</v>
          </cell>
          <cell r="BD277">
            <v>0</v>
          </cell>
          <cell r="BE277">
            <v>1605629.1369294608</v>
          </cell>
          <cell r="BF277">
            <v>1605629.1369294606</v>
          </cell>
          <cell r="BG277">
            <v>0</v>
          </cell>
          <cell r="BH277">
            <v>1425445</v>
          </cell>
          <cell r="BI277">
            <v>1298945</v>
          </cell>
          <cell r="BJ277">
            <v>1479129.1369294608</v>
          </cell>
          <cell r="BK277">
            <v>4441.8292400284108</v>
          </cell>
          <cell r="BL277">
            <v>4310.4653380165291</v>
          </cell>
          <cell r="BM277">
            <v>3.0475573217885823E-2</v>
          </cell>
          <cell r="BN277">
            <v>0</v>
          </cell>
          <cell r="BO277">
            <v>0</v>
          </cell>
          <cell r="BP277">
            <v>1605629.1369294608</v>
          </cell>
          <cell r="BQ277">
            <v>4806.0935042926749</v>
          </cell>
          <cell r="BR277" t="str">
            <v>Y</v>
          </cell>
          <cell r="BS277">
            <v>4821.7091199082906</v>
          </cell>
          <cell r="BT277">
            <v>3.4934679893870113E-2</v>
          </cell>
          <cell r="BU277">
            <v>0</v>
          </cell>
          <cell r="BV277">
            <v>1605629.1369294608</v>
          </cell>
          <cell r="BW277">
            <v>0</v>
          </cell>
          <cell r="BX277">
            <v>1605629.1369294608</v>
          </cell>
          <cell r="BY277">
            <v>5200</v>
          </cell>
          <cell r="BZ277">
            <v>1600429.1369294608</v>
          </cell>
        </row>
        <row r="278">
          <cell r="C278">
            <v>9255208</v>
          </cell>
          <cell r="D278" t="str">
            <v>St Andrew's CofE Primary School</v>
          </cell>
          <cell r="E278">
            <v>266</v>
          </cell>
          <cell r="F278">
            <v>266</v>
          </cell>
          <cell r="G278">
            <v>0</v>
          </cell>
          <cell r="H278">
            <v>855722</v>
          </cell>
          <cell r="I278">
            <v>0</v>
          </cell>
          <cell r="J278">
            <v>0</v>
          </cell>
          <cell r="K278">
            <v>22560.000000000018</v>
          </cell>
          <cell r="L278">
            <v>0</v>
          </cell>
          <cell r="M278">
            <v>33040.000000000051</v>
          </cell>
          <cell r="N278">
            <v>0</v>
          </cell>
          <cell r="O278">
            <v>16280.000000000027</v>
          </cell>
          <cell r="P278">
            <v>1349.9999999999995</v>
          </cell>
          <cell r="Q278">
            <v>1679.9999999999993</v>
          </cell>
          <cell r="R278">
            <v>1839.9999999999991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70570.956521739135</v>
          </cell>
          <cell r="AE278">
            <v>0</v>
          </cell>
          <cell r="AF278">
            <v>2811.9999999999927</v>
          </cell>
          <cell r="AG278">
            <v>0</v>
          </cell>
          <cell r="AH278">
            <v>121300</v>
          </cell>
          <cell r="AI278">
            <v>0</v>
          </cell>
          <cell r="AJ278">
            <v>0</v>
          </cell>
          <cell r="AK278">
            <v>0</v>
          </cell>
          <cell r="AL278">
            <v>5460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855722</v>
          </cell>
          <cell r="AV278">
            <v>150132.95652173925</v>
          </cell>
          <cell r="AW278">
            <v>126760</v>
          </cell>
          <cell r="AX278">
            <v>124824.73410086958</v>
          </cell>
          <cell r="AY278">
            <v>1132614.9565217393</v>
          </cell>
          <cell r="AZ278">
            <v>1127154.9565217393</v>
          </cell>
          <cell r="BA278">
            <v>4265</v>
          </cell>
          <cell r="BB278">
            <v>1134490</v>
          </cell>
          <cell r="BC278">
            <v>7335.0434782607481</v>
          </cell>
          <cell r="BD278">
            <v>0</v>
          </cell>
          <cell r="BE278">
            <v>1139950</v>
          </cell>
          <cell r="BF278">
            <v>1139950</v>
          </cell>
          <cell r="BG278">
            <v>0</v>
          </cell>
          <cell r="BH278">
            <v>1139950</v>
          </cell>
          <cell r="BI278">
            <v>1013190</v>
          </cell>
          <cell r="BJ278">
            <v>1013190</v>
          </cell>
          <cell r="BK278">
            <v>3808.9849624060153</v>
          </cell>
          <cell r="BL278">
            <v>3743.6690647482014</v>
          </cell>
          <cell r="BM278">
            <v>1.7447027642708307E-2</v>
          </cell>
          <cell r="BN278">
            <v>0</v>
          </cell>
          <cell r="BO278">
            <v>0</v>
          </cell>
          <cell r="BP278">
            <v>1139950</v>
          </cell>
          <cell r="BQ278">
            <v>4265</v>
          </cell>
          <cell r="BR278" t="str">
            <v>Y</v>
          </cell>
          <cell r="BS278">
            <v>4285.5263157894733</v>
          </cell>
          <cell r="BT278">
            <v>2.0450805815394935E-2</v>
          </cell>
          <cell r="BU278">
            <v>0</v>
          </cell>
          <cell r="BV278">
            <v>1139950</v>
          </cell>
          <cell r="BW278">
            <v>0</v>
          </cell>
          <cell r="BX278">
            <v>1139950</v>
          </cell>
          <cell r="BY278">
            <v>5460</v>
          </cell>
          <cell r="BZ278">
            <v>1134490</v>
          </cell>
        </row>
        <row r="279">
          <cell r="C279">
            <v>9255209</v>
          </cell>
          <cell r="D279" t="str">
            <v>Huttoft Primary &amp; Nursery School</v>
          </cell>
          <cell r="E279">
            <v>151</v>
          </cell>
          <cell r="F279">
            <v>151</v>
          </cell>
          <cell r="G279">
            <v>0</v>
          </cell>
          <cell r="H279">
            <v>485767</v>
          </cell>
          <cell r="I279">
            <v>0</v>
          </cell>
          <cell r="J279">
            <v>0</v>
          </cell>
          <cell r="K279">
            <v>15040.000000000036</v>
          </cell>
          <cell r="L279">
            <v>0</v>
          </cell>
          <cell r="M279">
            <v>23600.000000000033</v>
          </cell>
          <cell r="N279">
            <v>0</v>
          </cell>
          <cell r="O279">
            <v>4840.0000000000136</v>
          </cell>
          <cell r="P279">
            <v>3510.0000000000009</v>
          </cell>
          <cell r="Q279">
            <v>9240.0000000000255</v>
          </cell>
          <cell r="R279">
            <v>12420.000000000031</v>
          </cell>
          <cell r="S279">
            <v>14700.00000000002</v>
          </cell>
          <cell r="T279">
            <v>7680.0000000000009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58316.582278481008</v>
          </cell>
          <cell r="AE279">
            <v>0</v>
          </cell>
          <cell r="AF279">
            <v>0</v>
          </cell>
          <cell r="AG279">
            <v>0</v>
          </cell>
          <cell r="AH279">
            <v>121300</v>
          </cell>
          <cell r="AI279">
            <v>0</v>
          </cell>
          <cell r="AJ279">
            <v>0</v>
          </cell>
          <cell r="AK279">
            <v>0</v>
          </cell>
          <cell r="AL279">
            <v>3709.47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485767</v>
          </cell>
          <cell r="AV279">
            <v>149346.58227848116</v>
          </cell>
          <cell r="AW279">
            <v>125009.47</v>
          </cell>
          <cell r="AX279">
            <v>114139.25297164563</v>
          </cell>
          <cell r="AY279">
            <v>760123.05227848119</v>
          </cell>
          <cell r="AZ279">
            <v>756413.58227848122</v>
          </cell>
          <cell r="BA279">
            <v>4265</v>
          </cell>
          <cell r="BB279">
            <v>644015</v>
          </cell>
          <cell r="BC279">
            <v>0</v>
          </cell>
          <cell r="BD279">
            <v>0</v>
          </cell>
          <cell r="BE279">
            <v>760123.05227848119</v>
          </cell>
          <cell r="BF279">
            <v>760123.05227848107</v>
          </cell>
          <cell r="BG279">
            <v>0</v>
          </cell>
          <cell r="BH279">
            <v>647724.47</v>
          </cell>
          <cell r="BI279">
            <v>522715</v>
          </cell>
          <cell r="BJ279">
            <v>635113.58227848122</v>
          </cell>
          <cell r="BK279">
            <v>4206.0502137647763</v>
          </cell>
          <cell r="BL279">
            <v>4007.4232730538924</v>
          </cell>
          <cell r="BM279">
            <v>4.9564752005724237E-2</v>
          </cell>
          <cell r="BN279">
            <v>0</v>
          </cell>
          <cell r="BO279">
            <v>0</v>
          </cell>
          <cell r="BP279">
            <v>760123.05227848119</v>
          </cell>
          <cell r="BQ279">
            <v>5009.3614720429223</v>
          </cell>
          <cell r="BR279" t="str">
            <v>Y</v>
          </cell>
          <cell r="BS279">
            <v>5033.9274985329885</v>
          </cell>
          <cell r="BT279">
            <v>5.8441026054983247E-2</v>
          </cell>
          <cell r="BU279">
            <v>0</v>
          </cell>
          <cell r="BV279">
            <v>760123.05227848119</v>
          </cell>
          <cell r="BW279">
            <v>0</v>
          </cell>
          <cell r="BX279">
            <v>760123.05227848119</v>
          </cell>
          <cell r="BY279">
            <v>3709.47</v>
          </cell>
          <cell r="BZ279">
            <v>756413.58227848122</v>
          </cell>
        </row>
        <row r="280">
          <cell r="C280">
            <v>9255211</v>
          </cell>
          <cell r="D280" t="str">
            <v>Spalding Primary Academy</v>
          </cell>
          <cell r="E280">
            <v>416</v>
          </cell>
          <cell r="F280">
            <v>416</v>
          </cell>
          <cell r="G280">
            <v>0</v>
          </cell>
          <cell r="H280">
            <v>1338272</v>
          </cell>
          <cell r="I280">
            <v>0</v>
          </cell>
          <cell r="J280">
            <v>0</v>
          </cell>
          <cell r="K280">
            <v>34309.999999999956</v>
          </cell>
          <cell r="L280">
            <v>0</v>
          </cell>
          <cell r="M280">
            <v>47199.999999999927</v>
          </cell>
          <cell r="N280">
            <v>0</v>
          </cell>
          <cell r="O280">
            <v>6380.0000000000036</v>
          </cell>
          <cell r="P280">
            <v>2159.9999999999968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45555.505617977491</v>
          </cell>
          <cell r="AB280">
            <v>0</v>
          </cell>
          <cell r="AC280">
            <v>0</v>
          </cell>
          <cell r="AD280">
            <v>194133.33333333328</v>
          </cell>
          <cell r="AE280">
            <v>0</v>
          </cell>
          <cell r="AF280">
            <v>0</v>
          </cell>
          <cell r="AG280">
            <v>0</v>
          </cell>
          <cell r="AH280">
            <v>121300</v>
          </cell>
          <cell r="AI280">
            <v>0</v>
          </cell>
          <cell r="AJ280">
            <v>0</v>
          </cell>
          <cell r="AK280">
            <v>0</v>
          </cell>
          <cell r="AL280">
            <v>5427.2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1338272</v>
          </cell>
          <cell r="AV280">
            <v>329738.83895131067</v>
          </cell>
          <cell r="AW280">
            <v>126727.2</v>
          </cell>
          <cell r="AX280">
            <v>232342.25703999994</v>
          </cell>
          <cell r="AY280">
            <v>1794738.0389513106</v>
          </cell>
          <cell r="AZ280">
            <v>1789310.8389513106</v>
          </cell>
          <cell r="BA280">
            <v>4265</v>
          </cell>
          <cell r="BB280">
            <v>1774240</v>
          </cell>
          <cell r="BC280">
            <v>0</v>
          </cell>
          <cell r="BD280">
            <v>0</v>
          </cell>
          <cell r="BE280">
            <v>1794738.0389513106</v>
          </cell>
          <cell r="BF280">
            <v>1794738.0389513108</v>
          </cell>
          <cell r="BG280">
            <v>0</v>
          </cell>
          <cell r="BH280">
            <v>1779667.2</v>
          </cell>
          <cell r="BI280">
            <v>1652940</v>
          </cell>
          <cell r="BJ280">
            <v>1668010.8389513106</v>
          </cell>
          <cell r="BK280">
            <v>4009.6414397868043</v>
          </cell>
          <cell r="BL280">
            <v>3882.6960784313724</v>
          </cell>
          <cell r="BM280">
            <v>3.2695157898302067E-2</v>
          </cell>
          <cell r="BN280">
            <v>0</v>
          </cell>
          <cell r="BO280">
            <v>0</v>
          </cell>
          <cell r="BP280">
            <v>1794738.0389513106</v>
          </cell>
          <cell r="BQ280">
            <v>4301.2279782483429</v>
          </cell>
          <cell r="BR280" t="str">
            <v>Y</v>
          </cell>
          <cell r="BS280">
            <v>4314.274132094497</v>
          </cell>
          <cell r="BT280">
            <v>2.8848905335583597E-2</v>
          </cell>
          <cell r="BU280">
            <v>0</v>
          </cell>
          <cell r="BV280">
            <v>1794738.0389513106</v>
          </cell>
          <cell r="BW280">
            <v>0</v>
          </cell>
          <cell r="BX280">
            <v>1794738.0389513106</v>
          </cell>
          <cell r="BY280">
            <v>5427.2</v>
          </cell>
          <cell r="BZ280">
            <v>1789310.8389513106</v>
          </cell>
        </row>
        <row r="281">
          <cell r="C281">
            <v>9255212</v>
          </cell>
          <cell r="D281" t="str">
            <v>Washingborough Academy</v>
          </cell>
          <cell r="E281">
            <v>245</v>
          </cell>
          <cell r="F281">
            <v>245</v>
          </cell>
          <cell r="G281">
            <v>0</v>
          </cell>
          <cell r="H281">
            <v>788165</v>
          </cell>
          <cell r="I281">
            <v>0</v>
          </cell>
          <cell r="J281">
            <v>0</v>
          </cell>
          <cell r="K281">
            <v>15980.00000000004</v>
          </cell>
          <cell r="L281">
            <v>0</v>
          </cell>
          <cell r="M281">
            <v>20650.000000000022</v>
          </cell>
          <cell r="N281">
            <v>0</v>
          </cell>
          <cell r="O281">
            <v>0</v>
          </cell>
          <cell r="P281">
            <v>0</v>
          </cell>
          <cell r="Q281">
            <v>419.99999999999949</v>
          </cell>
          <cell r="R281">
            <v>920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2528.3105022831046</v>
          </cell>
          <cell r="AB281">
            <v>0</v>
          </cell>
          <cell r="AC281">
            <v>0</v>
          </cell>
          <cell r="AD281">
            <v>64292.180094786738</v>
          </cell>
          <cell r="AE281">
            <v>0</v>
          </cell>
          <cell r="AF281">
            <v>10452.500000000036</v>
          </cell>
          <cell r="AG281">
            <v>0</v>
          </cell>
          <cell r="AH281">
            <v>121300</v>
          </cell>
          <cell r="AI281">
            <v>0</v>
          </cell>
          <cell r="AJ281">
            <v>0</v>
          </cell>
          <cell r="AK281">
            <v>0</v>
          </cell>
          <cell r="AL281">
            <v>5774.63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788165</v>
          </cell>
          <cell r="AV281">
            <v>115242.99059706993</v>
          </cell>
          <cell r="AW281">
            <v>127074.63</v>
          </cell>
          <cell r="AX281">
            <v>102054.66011279621</v>
          </cell>
          <cell r="AY281">
            <v>1030482.62059707</v>
          </cell>
          <cell r="AZ281">
            <v>1024707.99059707</v>
          </cell>
          <cell r="BA281">
            <v>4265</v>
          </cell>
          <cell r="BB281">
            <v>1044925</v>
          </cell>
          <cell r="BC281">
            <v>20217.009402930038</v>
          </cell>
          <cell r="BD281">
            <v>0</v>
          </cell>
          <cell r="BE281">
            <v>1050699.6299999999</v>
          </cell>
          <cell r="BF281">
            <v>1050699.6299999999</v>
          </cell>
          <cell r="BG281">
            <v>0</v>
          </cell>
          <cell r="BH281">
            <v>1050699.6299999999</v>
          </cell>
          <cell r="BI281">
            <v>923624.99999999988</v>
          </cell>
          <cell r="BJ281">
            <v>923624.99999999988</v>
          </cell>
          <cell r="BK281">
            <v>3769.8979591836728</v>
          </cell>
          <cell r="BL281">
            <v>3718.7832699619771</v>
          </cell>
          <cell r="BM281">
            <v>1.3745003543112724E-2</v>
          </cell>
          <cell r="BN281">
            <v>0</v>
          </cell>
          <cell r="BO281">
            <v>0</v>
          </cell>
          <cell r="BP281">
            <v>1050699.6299999999</v>
          </cell>
          <cell r="BQ281">
            <v>4264.9999999999991</v>
          </cell>
          <cell r="BR281" t="str">
            <v>Y</v>
          </cell>
          <cell r="BS281">
            <v>4288.5699183673469</v>
          </cell>
          <cell r="BT281">
            <v>2.0612575304167713E-2</v>
          </cell>
          <cell r="BU281">
            <v>0</v>
          </cell>
          <cell r="BV281">
            <v>1050699.6299999999</v>
          </cell>
          <cell r="BW281">
            <v>0</v>
          </cell>
          <cell r="BX281">
            <v>1050699.6299999999</v>
          </cell>
          <cell r="BY281">
            <v>5774.63</v>
          </cell>
          <cell r="BZ281">
            <v>1044924.9999999999</v>
          </cell>
        </row>
        <row r="282">
          <cell r="C282">
            <v>9255214</v>
          </cell>
          <cell r="D282" t="str">
            <v>Wyberton Primary Academy</v>
          </cell>
          <cell r="E282">
            <v>210</v>
          </cell>
          <cell r="F282">
            <v>210</v>
          </cell>
          <cell r="G282">
            <v>0</v>
          </cell>
          <cell r="H282">
            <v>675570</v>
          </cell>
          <cell r="I282">
            <v>0</v>
          </cell>
          <cell r="J282">
            <v>0</v>
          </cell>
          <cell r="K282">
            <v>18799.999999999953</v>
          </cell>
          <cell r="L282">
            <v>0</v>
          </cell>
          <cell r="M282">
            <v>25370.000000000029</v>
          </cell>
          <cell r="N282">
            <v>0</v>
          </cell>
          <cell r="O282">
            <v>3740.0000000000023</v>
          </cell>
          <cell r="P282">
            <v>2430.0000000000023</v>
          </cell>
          <cell r="Q282">
            <v>43679.999999999978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9887.4999999999964</v>
          </cell>
          <cell r="AB282">
            <v>0</v>
          </cell>
          <cell r="AC282">
            <v>0</v>
          </cell>
          <cell r="AD282">
            <v>27685</v>
          </cell>
          <cell r="AE282">
            <v>0</v>
          </cell>
          <cell r="AF282">
            <v>0</v>
          </cell>
          <cell r="AG282">
            <v>0</v>
          </cell>
          <cell r="AH282">
            <v>121300</v>
          </cell>
          <cell r="AI282">
            <v>0</v>
          </cell>
          <cell r="AJ282">
            <v>0</v>
          </cell>
          <cell r="AK282">
            <v>0</v>
          </cell>
          <cell r="AL282">
            <v>3458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675570</v>
          </cell>
          <cell r="AV282">
            <v>131592.49999999997</v>
          </cell>
          <cell r="AW282">
            <v>124758</v>
          </cell>
          <cell r="AX282">
            <v>101377.28989999999</v>
          </cell>
          <cell r="AY282">
            <v>931920.5</v>
          </cell>
          <cell r="AZ282">
            <v>928462.5</v>
          </cell>
          <cell r="BA282">
            <v>4265</v>
          </cell>
          <cell r="BB282">
            <v>895650</v>
          </cell>
          <cell r="BC282">
            <v>0</v>
          </cell>
          <cell r="BD282">
            <v>0</v>
          </cell>
          <cell r="BE282">
            <v>931920.5</v>
          </cell>
          <cell r="BF282">
            <v>931920.5</v>
          </cell>
          <cell r="BG282">
            <v>0</v>
          </cell>
          <cell r="BH282">
            <v>899108</v>
          </cell>
          <cell r="BI282">
            <v>774350</v>
          </cell>
          <cell r="BJ282">
            <v>807162.5</v>
          </cell>
          <cell r="BK282">
            <v>3843.6309523809523</v>
          </cell>
          <cell r="BL282">
            <v>3761.3501376190479</v>
          </cell>
          <cell r="BM282">
            <v>2.1875340436662592E-2</v>
          </cell>
          <cell r="BN282">
            <v>0</v>
          </cell>
          <cell r="BO282">
            <v>0</v>
          </cell>
          <cell r="BP282">
            <v>931920.5</v>
          </cell>
          <cell r="BQ282">
            <v>4421.25</v>
          </cell>
          <cell r="BR282" t="str">
            <v>Y</v>
          </cell>
          <cell r="BS282">
            <v>4437.7166666666662</v>
          </cell>
          <cell r="BT282">
            <v>1.8891522584569831E-2</v>
          </cell>
          <cell r="BU282">
            <v>0</v>
          </cell>
          <cell r="BV282">
            <v>931920.5</v>
          </cell>
          <cell r="BW282">
            <v>0</v>
          </cell>
          <cell r="BX282">
            <v>931920.5</v>
          </cell>
          <cell r="BY282">
            <v>3458</v>
          </cell>
          <cell r="BZ282">
            <v>928462.5</v>
          </cell>
        </row>
        <row r="283">
          <cell r="C283">
            <v>9255221</v>
          </cell>
          <cell r="D283" t="str">
            <v>Tower Road Academy</v>
          </cell>
          <cell r="E283">
            <v>591</v>
          </cell>
          <cell r="F283">
            <v>591</v>
          </cell>
          <cell r="G283">
            <v>0</v>
          </cell>
          <cell r="H283">
            <v>1901247</v>
          </cell>
          <cell r="I283">
            <v>0</v>
          </cell>
          <cell r="J283">
            <v>0</v>
          </cell>
          <cell r="K283">
            <v>41360.000000000073</v>
          </cell>
          <cell r="L283">
            <v>0</v>
          </cell>
          <cell r="M283">
            <v>57819.999999999869</v>
          </cell>
          <cell r="N283">
            <v>0</v>
          </cell>
          <cell r="O283">
            <v>14079.999999999978</v>
          </cell>
          <cell r="P283">
            <v>24300.000000000018</v>
          </cell>
          <cell r="Q283">
            <v>1260.0000000000011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61317.724550898165</v>
          </cell>
          <cell r="AB283">
            <v>0</v>
          </cell>
          <cell r="AC283">
            <v>0</v>
          </cell>
          <cell r="AD283">
            <v>207509.54048140044</v>
          </cell>
          <cell r="AE283">
            <v>0</v>
          </cell>
          <cell r="AF283">
            <v>0</v>
          </cell>
          <cell r="AG283">
            <v>0</v>
          </cell>
          <cell r="AH283">
            <v>121300</v>
          </cell>
          <cell r="AI283">
            <v>0</v>
          </cell>
          <cell r="AJ283">
            <v>0</v>
          </cell>
          <cell r="AK283">
            <v>0</v>
          </cell>
          <cell r="AL283">
            <v>12896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1901247</v>
          </cell>
          <cell r="AV283">
            <v>407647.26503229851</v>
          </cell>
          <cell r="AW283">
            <v>134196</v>
          </cell>
          <cell r="AX283">
            <v>291751.81021724286</v>
          </cell>
          <cell r="AY283">
            <v>2443090.2650322984</v>
          </cell>
          <cell r="AZ283">
            <v>2430194.2650322984</v>
          </cell>
          <cell r="BA283">
            <v>4265</v>
          </cell>
          <cell r="BB283">
            <v>2520615</v>
          </cell>
          <cell r="BC283">
            <v>90420.734967701603</v>
          </cell>
          <cell r="BD283">
            <v>0</v>
          </cell>
          <cell r="BE283">
            <v>2533511</v>
          </cell>
          <cell r="BF283">
            <v>2533510.9999999995</v>
          </cell>
          <cell r="BG283">
            <v>0</v>
          </cell>
          <cell r="BH283">
            <v>2533511</v>
          </cell>
          <cell r="BI283">
            <v>2399315</v>
          </cell>
          <cell r="BJ283">
            <v>2399315</v>
          </cell>
          <cell r="BK283">
            <v>4059.7546531302878</v>
          </cell>
          <cell r="BL283">
            <v>3972.6495726495727</v>
          </cell>
          <cell r="BM283">
            <v>2.1926192806031974E-2</v>
          </cell>
          <cell r="BN283">
            <v>0</v>
          </cell>
          <cell r="BO283">
            <v>0</v>
          </cell>
          <cell r="BP283">
            <v>2533511</v>
          </cell>
          <cell r="BQ283">
            <v>4265</v>
          </cell>
          <cell r="BR283" t="str">
            <v>Y</v>
          </cell>
          <cell r="BS283">
            <v>4286.820642978003</v>
          </cell>
          <cell r="BT283">
            <v>2.0174988545311967E-2</v>
          </cell>
          <cell r="BU283">
            <v>0</v>
          </cell>
          <cell r="BV283">
            <v>2533511</v>
          </cell>
          <cell r="BW283">
            <v>0</v>
          </cell>
          <cell r="BX283">
            <v>2533511</v>
          </cell>
          <cell r="BY283">
            <v>12896</v>
          </cell>
          <cell r="BZ283">
            <v>2520615</v>
          </cell>
        </row>
        <row r="284">
          <cell r="C284">
            <v>9255223</v>
          </cell>
          <cell r="D284" t="str">
            <v>The Nettleham Infant and Nursery School</v>
          </cell>
          <cell r="E284">
            <v>159</v>
          </cell>
          <cell r="F284">
            <v>159</v>
          </cell>
          <cell r="G284">
            <v>0</v>
          </cell>
          <cell r="H284">
            <v>511503</v>
          </cell>
          <cell r="I284">
            <v>0</v>
          </cell>
          <cell r="J284">
            <v>0</v>
          </cell>
          <cell r="K284">
            <v>3289.9999999999995</v>
          </cell>
          <cell r="L284">
            <v>0</v>
          </cell>
          <cell r="M284">
            <v>4129.9999999999991</v>
          </cell>
          <cell r="N284">
            <v>0</v>
          </cell>
          <cell r="O284">
            <v>0</v>
          </cell>
          <cell r="P284">
            <v>810.00000000000057</v>
          </cell>
          <cell r="Q284">
            <v>3780.0000000000032</v>
          </cell>
          <cell r="R284">
            <v>460.00000000000011</v>
          </cell>
          <cell r="S284">
            <v>1470.0000000000011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3629.6969696969695</v>
          </cell>
          <cell r="AB284">
            <v>0</v>
          </cell>
          <cell r="AC284">
            <v>0</v>
          </cell>
          <cell r="AD284">
            <v>53600.611285266452</v>
          </cell>
          <cell r="AE284">
            <v>0</v>
          </cell>
          <cell r="AF284">
            <v>0</v>
          </cell>
          <cell r="AG284">
            <v>0</v>
          </cell>
          <cell r="AH284">
            <v>121300</v>
          </cell>
          <cell r="AI284">
            <v>0</v>
          </cell>
          <cell r="AJ284">
            <v>0</v>
          </cell>
          <cell r="AK284">
            <v>0</v>
          </cell>
          <cell r="AL284">
            <v>3536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511503</v>
          </cell>
          <cell r="AV284">
            <v>71170.308254963427</v>
          </cell>
          <cell r="AW284">
            <v>124836</v>
          </cell>
          <cell r="AX284">
            <v>79401.757732727259</v>
          </cell>
          <cell r="AY284">
            <v>707509.30825496349</v>
          </cell>
          <cell r="AZ284">
            <v>703973.30825496349</v>
          </cell>
          <cell r="BA284">
            <v>4265</v>
          </cell>
          <cell r="BB284">
            <v>678135</v>
          </cell>
          <cell r="BC284">
            <v>0</v>
          </cell>
          <cell r="BD284">
            <v>0</v>
          </cell>
          <cell r="BE284">
            <v>707509.30825496349</v>
          </cell>
          <cell r="BF284">
            <v>707509.30825496349</v>
          </cell>
          <cell r="BG284">
            <v>0</v>
          </cell>
          <cell r="BH284">
            <v>681671</v>
          </cell>
          <cell r="BI284">
            <v>556835</v>
          </cell>
          <cell r="BJ284">
            <v>582673.30825496349</v>
          </cell>
          <cell r="BK284">
            <v>3664.6120016035438</v>
          </cell>
          <cell r="BL284">
            <v>3546.1569559210529</v>
          </cell>
          <cell r="BM284">
            <v>3.3403779684569611E-2</v>
          </cell>
          <cell r="BN284">
            <v>0</v>
          </cell>
          <cell r="BO284">
            <v>0</v>
          </cell>
          <cell r="BP284">
            <v>707509.30825496349</v>
          </cell>
          <cell r="BQ284">
            <v>4427.50508336455</v>
          </cell>
          <cell r="BR284" t="str">
            <v>Y</v>
          </cell>
          <cell r="BS284">
            <v>4449.7440770752419</v>
          </cell>
          <cell r="BT284">
            <v>1.884342459523114E-2</v>
          </cell>
          <cell r="BU284">
            <v>0</v>
          </cell>
          <cell r="BV284">
            <v>707509.30825496349</v>
          </cell>
          <cell r="BW284">
            <v>0</v>
          </cell>
          <cell r="BX284">
            <v>707509.30825496349</v>
          </cell>
          <cell r="BY284">
            <v>3536</v>
          </cell>
          <cell r="BZ284">
            <v>703973.30825496349</v>
          </cell>
        </row>
        <row r="285">
          <cell r="C285">
            <v>9255224</v>
          </cell>
          <cell r="D285" t="str">
            <v>Westgate Academy</v>
          </cell>
          <cell r="E285">
            <v>426</v>
          </cell>
          <cell r="F285">
            <v>426</v>
          </cell>
          <cell r="G285">
            <v>0</v>
          </cell>
          <cell r="H285">
            <v>1370442</v>
          </cell>
          <cell r="I285">
            <v>0</v>
          </cell>
          <cell r="J285">
            <v>0</v>
          </cell>
          <cell r="K285">
            <v>68149.999999999985</v>
          </cell>
          <cell r="L285">
            <v>0</v>
          </cell>
          <cell r="M285">
            <v>95579.999999999985</v>
          </cell>
          <cell r="N285">
            <v>0</v>
          </cell>
          <cell r="O285">
            <v>220.51764705882368</v>
          </cell>
          <cell r="P285">
            <v>7577.7882352941215</v>
          </cell>
          <cell r="Q285">
            <v>27364.235294117607</v>
          </cell>
          <cell r="R285">
            <v>18904.376470588231</v>
          </cell>
          <cell r="S285">
            <v>29469.176470588172</v>
          </cell>
          <cell r="T285">
            <v>641.50588235294163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11299.999999999993</v>
          </cell>
          <cell r="AB285">
            <v>0</v>
          </cell>
          <cell r="AC285">
            <v>0</v>
          </cell>
          <cell r="AD285">
            <v>150974.67980295565</v>
          </cell>
          <cell r="AE285">
            <v>0</v>
          </cell>
          <cell r="AF285">
            <v>0</v>
          </cell>
          <cell r="AG285">
            <v>0</v>
          </cell>
          <cell r="AH285">
            <v>121300</v>
          </cell>
          <cell r="AI285">
            <v>0</v>
          </cell>
          <cell r="AJ285">
            <v>0</v>
          </cell>
          <cell r="AK285">
            <v>0</v>
          </cell>
          <cell r="AL285">
            <v>6575.6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1370442</v>
          </cell>
          <cell r="AV285">
            <v>410182.27980295551</v>
          </cell>
          <cell r="AW285">
            <v>127875.6</v>
          </cell>
          <cell r="AX285">
            <v>262075.64493714279</v>
          </cell>
          <cell r="AY285">
            <v>1908499.8798029555</v>
          </cell>
          <cell r="AZ285">
            <v>1901924.2798029555</v>
          </cell>
          <cell r="BA285">
            <v>4265</v>
          </cell>
          <cell r="BB285">
            <v>1816890</v>
          </cell>
          <cell r="BC285">
            <v>0</v>
          </cell>
          <cell r="BD285">
            <v>0</v>
          </cell>
          <cell r="BE285">
            <v>1908499.8798029555</v>
          </cell>
          <cell r="BF285">
            <v>1908499.8798029558</v>
          </cell>
          <cell r="BG285">
            <v>0</v>
          </cell>
          <cell r="BH285">
            <v>1823465.6</v>
          </cell>
          <cell r="BI285">
            <v>1695590</v>
          </cell>
          <cell r="BJ285">
            <v>1780624.2798029555</v>
          </cell>
          <cell r="BK285">
            <v>4179.8692014153885</v>
          </cell>
          <cell r="BL285">
            <v>3971.2295287383172</v>
          </cell>
          <cell r="BM285">
            <v>5.2537802503537824E-2</v>
          </cell>
          <cell r="BN285">
            <v>0</v>
          </cell>
          <cell r="BO285">
            <v>0</v>
          </cell>
          <cell r="BP285">
            <v>1908499.8798029555</v>
          </cell>
          <cell r="BQ285">
            <v>4464.6109854529468</v>
          </cell>
          <cell r="BR285" t="str">
            <v>Y</v>
          </cell>
          <cell r="BS285">
            <v>4480.0466662041208</v>
          </cell>
          <cell r="BT285">
            <v>4.9190201366311692E-2</v>
          </cell>
          <cell r="BU285">
            <v>0</v>
          </cell>
          <cell r="BV285">
            <v>1908499.8798029555</v>
          </cell>
          <cell r="BW285">
            <v>0</v>
          </cell>
          <cell r="BX285">
            <v>1908499.8798029555</v>
          </cell>
          <cell r="BY285">
            <v>6575.6</v>
          </cell>
          <cell r="BZ285">
            <v>1901924.2798029555</v>
          </cell>
        </row>
        <row r="286">
          <cell r="C286">
            <v>9255226</v>
          </cell>
          <cell r="D286" t="str">
            <v>Ruskington Chestnut Street Church of England Academy</v>
          </cell>
          <cell r="E286">
            <v>178</v>
          </cell>
          <cell r="F286">
            <v>178</v>
          </cell>
          <cell r="G286">
            <v>0</v>
          </cell>
          <cell r="H286">
            <v>572626</v>
          </cell>
          <cell r="I286">
            <v>0</v>
          </cell>
          <cell r="J286">
            <v>0</v>
          </cell>
          <cell r="K286">
            <v>18330.000000000029</v>
          </cell>
          <cell r="L286">
            <v>0</v>
          </cell>
          <cell r="M286">
            <v>27140.000000000022</v>
          </cell>
          <cell r="N286">
            <v>0</v>
          </cell>
          <cell r="O286">
            <v>14959.999999999987</v>
          </cell>
          <cell r="P286">
            <v>2430.0000000000005</v>
          </cell>
          <cell r="Q286">
            <v>1260.0000000000027</v>
          </cell>
          <cell r="R286">
            <v>460.00000000000023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1873.9751552795026</v>
          </cell>
          <cell r="AB286">
            <v>0</v>
          </cell>
          <cell r="AC286">
            <v>0</v>
          </cell>
          <cell r="AD286">
            <v>61425.988023952101</v>
          </cell>
          <cell r="AE286">
            <v>0</v>
          </cell>
          <cell r="AF286">
            <v>8621.0000000000418</v>
          </cell>
          <cell r="AG286">
            <v>0</v>
          </cell>
          <cell r="AH286">
            <v>121300</v>
          </cell>
          <cell r="AI286">
            <v>0</v>
          </cell>
          <cell r="AJ286">
            <v>0</v>
          </cell>
          <cell r="AK286">
            <v>0</v>
          </cell>
          <cell r="AL286">
            <v>5304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572626</v>
          </cell>
          <cell r="AV286">
            <v>136500.96317923168</v>
          </cell>
          <cell r="AW286">
            <v>126604</v>
          </cell>
          <cell r="AX286">
            <v>101374.20608047904</v>
          </cell>
          <cell r="AY286">
            <v>835730.96317923162</v>
          </cell>
          <cell r="AZ286">
            <v>830426.96317923162</v>
          </cell>
          <cell r="BA286">
            <v>4265</v>
          </cell>
          <cell r="BB286">
            <v>759170</v>
          </cell>
          <cell r="BC286">
            <v>0</v>
          </cell>
          <cell r="BD286">
            <v>0</v>
          </cell>
          <cell r="BE286">
            <v>835730.96317923162</v>
          </cell>
          <cell r="BF286">
            <v>835730.96317923162</v>
          </cell>
          <cell r="BG286">
            <v>0</v>
          </cell>
          <cell r="BH286">
            <v>764474</v>
          </cell>
          <cell r="BI286">
            <v>637870</v>
          </cell>
          <cell r="BJ286">
            <v>709126.96317923162</v>
          </cell>
          <cell r="BK286">
            <v>3983.8593437035483</v>
          </cell>
          <cell r="BL286">
            <v>3743.5546789772725</v>
          </cell>
          <cell r="BM286">
            <v>6.4191573339574232E-2</v>
          </cell>
          <cell r="BN286">
            <v>0</v>
          </cell>
          <cell r="BO286">
            <v>0</v>
          </cell>
          <cell r="BP286">
            <v>835730.96317923162</v>
          </cell>
          <cell r="BQ286">
            <v>4665.3200178608522</v>
          </cell>
          <cell r="BR286" t="str">
            <v>Y</v>
          </cell>
          <cell r="BS286">
            <v>4695.1177706698409</v>
          </cell>
          <cell r="BT286">
            <v>5.2033971671333612E-2</v>
          </cell>
          <cell r="BU286">
            <v>0</v>
          </cell>
          <cell r="BV286">
            <v>835730.96317923162</v>
          </cell>
          <cell r="BW286">
            <v>0</v>
          </cell>
          <cell r="BX286">
            <v>835730.96317923162</v>
          </cell>
          <cell r="BY286">
            <v>5304</v>
          </cell>
          <cell r="BZ286">
            <v>830426.96317923162</v>
          </cell>
        </row>
        <row r="287">
          <cell r="C287">
            <v>9255227</v>
          </cell>
          <cell r="D287" t="str">
            <v>Mount Street Academy</v>
          </cell>
          <cell r="E287">
            <v>250</v>
          </cell>
          <cell r="F287">
            <v>250</v>
          </cell>
          <cell r="G287">
            <v>0</v>
          </cell>
          <cell r="H287">
            <v>804250</v>
          </cell>
          <cell r="I287">
            <v>0</v>
          </cell>
          <cell r="J287">
            <v>0</v>
          </cell>
          <cell r="K287">
            <v>32900</v>
          </cell>
          <cell r="L287">
            <v>0</v>
          </cell>
          <cell r="M287">
            <v>41300</v>
          </cell>
          <cell r="N287">
            <v>0</v>
          </cell>
          <cell r="O287">
            <v>220</v>
          </cell>
          <cell r="P287">
            <v>3510</v>
          </cell>
          <cell r="Q287">
            <v>13860</v>
          </cell>
          <cell r="R287">
            <v>14720</v>
          </cell>
          <cell r="S287">
            <v>19110</v>
          </cell>
          <cell r="T287">
            <v>1280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25838.414634146386</v>
          </cell>
          <cell r="AB287">
            <v>0</v>
          </cell>
          <cell r="AC287">
            <v>0</v>
          </cell>
          <cell r="AD287">
            <v>84277.690700104489</v>
          </cell>
          <cell r="AE287">
            <v>0</v>
          </cell>
          <cell r="AF287">
            <v>0</v>
          </cell>
          <cell r="AG287">
            <v>0</v>
          </cell>
          <cell r="AH287">
            <v>121300</v>
          </cell>
          <cell r="AI287">
            <v>0</v>
          </cell>
          <cell r="AJ287">
            <v>0</v>
          </cell>
          <cell r="AK287">
            <v>0</v>
          </cell>
          <cell r="AL287">
            <v>5460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804250</v>
          </cell>
          <cell r="AV287">
            <v>237016.10533425087</v>
          </cell>
          <cell r="AW287">
            <v>126760</v>
          </cell>
          <cell r="AX287">
            <v>153962.30863636365</v>
          </cell>
          <cell r="AY287">
            <v>1168026.1053342507</v>
          </cell>
          <cell r="AZ287">
            <v>1162566.1053342507</v>
          </cell>
          <cell r="BA287">
            <v>4265</v>
          </cell>
          <cell r="BB287">
            <v>1066250</v>
          </cell>
          <cell r="BC287">
            <v>0</v>
          </cell>
          <cell r="BD287">
            <v>0</v>
          </cell>
          <cell r="BE287">
            <v>1168026.1053342507</v>
          </cell>
          <cell r="BF287">
            <v>1168026.1053342507</v>
          </cell>
          <cell r="BG287">
            <v>0</v>
          </cell>
          <cell r="BH287">
            <v>1071710</v>
          </cell>
          <cell r="BI287">
            <v>944950</v>
          </cell>
          <cell r="BJ287">
            <v>1041266.1053342507</v>
          </cell>
          <cell r="BK287">
            <v>4165.0644213370033</v>
          </cell>
          <cell r="BL287">
            <v>4082.5637032653062</v>
          </cell>
          <cell r="BM287">
            <v>2.0208066320119279E-2</v>
          </cell>
          <cell r="BN287">
            <v>0</v>
          </cell>
          <cell r="BO287">
            <v>0</v>
          </cell>
          <cell r="BP287">
            <v>1168026.1053342507</v>
          </cell>
          <cell r="BQ287">
            <v>4650.2644213370031</v>
          </cell>
          <cell r="BR287" t="str">
            <v>Y</v>
          </cell>
          <cell r="BS287">
            <v>4672.1044213370033</v>
          </cell>
          <cell r="BT287">
            <v>1.568559225519861E-2</v>
          </cell>
          <cell r="BU287">
            <v>0</v>
          </cell>
          <cell r="BV287">
            <v>1168026.1053342507</v>
          </cell>
          <cell r="BW287">
            <v>0</v>
          </cell>
          <cell r="BX287">
            <v>1168026.1053342507</v>
          </cell>
          <cell r="BY287">
            <v>5460</v>
          </cell>
          <cell r="BZ287">
            <v>1162566.1053342507</v>
          </cell>
        </row>
        <row r="288">
          <cell r="C288">
            <v>9254000</v>
          </cell>
          <cell r="D288" t="str">
            <v>Bourne Academy</v>
          </cell>
          <cell r="E288">
            <v>1211.5833333333335</v>
          </cell>
          <cell r="F288">
            <v>0</v>
          </cell>
          <cell r="G288">
            <v>1211.5833333333335</v>
          </cell>
          <cell r="H288">
            <v>0</v>
          </cell>
          <cell r="I288">
            <v>3413718</v>
          </cell>
          <cell r="J288">
            <v>2346408</v>
          </cell>
          <cell r="K288">
            <v>0</v>
          </cell>
          <cell r="L288">
            <v>92290.867446393997</v>
          </cell>
          <cell r="M288">
            <v>0</v>
          </cell>
          <cell r="N288">
            <v>211880.31676413256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19450.167224080287</v>
          </cell>
          <cell r="V288">
            <v>430.53755574136034</v>
          </cell>
          <cell r="W288">
            <v>602.75257803790441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13949.416806020059</v>
          </cell>
          <cell r="AC288">
            <v>0</v>
          </cell>
          <cell r="AD288">
            <v>0</v>
          </cell>
          <cell r="AE288">
            <v>529408.49791534035</v>
          </cell>
          <cell r="AF288">
            <v>0</v>
          </cell>
          <cell r="AG288">
            <v>0</v>
          </cell>
          <cell r="AH288">
            <v>121300</v>
          </cell>
          <cell r="AI288">
            <v>0</v>
          </cell>
          <cell r="AJ288">
            <v>0</v>
          </cell>
          <cell r="AK288">
            <v>0</v>
          </cell>
          <cell r="AL288">
            <v>34166.559999999998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5760126</v>
          </cell>
          <cell r="AV288">
            <v>868012.55628974654</v>
          </cell>
          <cell r="AW288">
            <v>155466.56</v>
          </cell>
          <cell r="AX288">
            <v>674221.84094005218</v>
          </cell>
          <cell r="AY288">
            <v>6783605.116289746</v>
          </cell>
          <cell r="AZ288">
            <v>6749438.5562897464</v>
          </cell>
          <cell r="BA288">
            <v>5525</v>
          </cell>
          <cell r="BB288">
            <v>6693997.9166666679</v>
          </cell>
          <cell r="BC288">
            <v>0</v>
          </cell>
          <cell r="BD288">
            <v>0</v>
          </cell>
          <cell r="BE288">
            <v>6783605.116289746</v>
          </cell>
          <cell r="BF288">
            <v>0</v>
          </cell>
          <cell r="BG288">
            <v>6783605.1162897451</v>
          </cell>
          <cell r="BH288">
            <v>6728164.4766666675</v>
          </cell>
          <cell r="BI288">
            <v>6572697.9166666679</v>
          </cell>
          <cell r="BJ288">
            <v>6628138.5562897464</v>
          </cell>
          <cell r="BK288">
            <v>5470.6419062849536</v>
          </cell>
          <cell r="BL288">
            <v>5311.3454278523486</v>
          </cell>
          <cell r="BM288">
            <v>2.9991737610825436E-2</v>
          </cell>
          <cell r="BN288">
            <v>0</v>
          </cell>
          <cell r="BO288">
            <v>0</v>
          </cell>
          <cell r="BP288">
            <v>6783605.116289746</v>
          </cell>
          <cell r="BQ288">
            <v>5570.7588331712595</v>
          </cell>
          <cell r="BR288" t="str">
            <v>Y</v>
          </cell>
          <cell r="BS288">
            <v>5598.9587588882969</v>
          </cell>
          <cell r="BT288">
            <v>2.8885519454804331E-2</v>
          </cell>
          <cell r="BU288">
            <v>0</v>
          </cell>
          <cell r="BV288">
            <v>6783605.116289746</v>
          </cell>
          <cell r="BW288">
            <v>0</v>
          </cell>
          <cell r="BX288">
            <v>6783605.116289746</v>
          </cell>
          <cell r="BY288">
            <v>34166.559999999998</v>
          </cell>
          <cell r="BZ288">
            <v>6749438.5562897464</v>
          </cell>
        </row>
        <row r="289">
          <cell r="C289">
            <v>9254001</v>
          </cell>
          <cell r="D289" t="str">
            <v>University Academy Holbeach</v>
          </cell>
          <cell r="E289">
            <v>1128.5</v>
          </cell>
          <cell r="F289">
            <v>0</v>
          </cell>
          <cell r="G289">
            <v>1128.5</v>
          </cell>
          <cell r="H289">
            <v>0</v>
          </cell>
          <cell r="I289">
            <v>3213756</v>
          </cell>
          <cell r="J289">
            <v>2147040</v>
          </cell>
          <cell r="K289">
            <v>0</v>
          </cell>
          <cell r="L289">
            <v>114576.77767776775</v>
          </cell>
          <cell r="M289">
            <v>0</v>
          </cell>
          <cell r="N289">
            <v>268859.28442844242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65333.141314131441</v>
          </cell>
          <cell r="V289">
            <v>46622.997299729963</v>
          </cell>
          <cell r="W289">
            <v>4230.605310531053</v>
          </cell>
          <cell r="X289">
            <v>9243.3393339333925</v>
          </cell>
          <cell r="Y289">
            <v>0</v>
          </cell>
          <cell r="Z289">
            <v>0</v>
          </cell>
          <cell r="AA289">
            <v>0</v>
          </cell>
          <cell r="AB289">
            <v>9341.4156898106467</v>
          </cell>
          <cell r="AC289">
            <v>0</v>
          </cell>
          <cell r="AD289">
            <v>0</v>
          </cell>
          <cell r="AE289">
            <v>549085.52651389048</v>
          </cell>
          <cell r="AF289">
            <v>0</v>
          </cell>
          <cell r="AG289">
            <v>0</v>
          </cell>
          <cell r="AH289">
            <v>121300</v>
          </cell>
          <cell r="AI289">
            <v>0</v>
          </cell>
          <cell r="AJ289">
            <v>0</v>
          </cell>
          <cell r="AK289">
            <v>0</v>
          </cell>
          <cell r="AL289">
            <v>54048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5360796</v>
          </cell>
          <cell r="AV289">
            <v>1067293.087568237</v>
          </cell>
          <cell r="AW289">
            <v>175348</v>
          </cell>
          <cell r="AX289">
            <v>755656.04128893791</v>
          </cell>
          <cell r="AY289">
            <v>6603437.0875682365</v>
          </cell>
          <cell r="AZ289">
            <v>6549389.0875682365</v>
          </cell>
          <cell r="BA289">
            <v>5525</v>
          </cell>
          <cell r="BB289">
            <v>6234962.5</v>
          </cell>
          <cell r="BC289">
            <v>0</v>
          </cell>
          <cell r="BD289">
            <v>0</v>
          </cell>
          <cell r="BE289">
            <v>6603437.0875682365</v>
          </cell>
          <cell r="BF289">
            <v>0</v>
          </cell>
          <cell r="BG289">
            <v>6603437.0875682384</v>
          </cell>
          <cell r="BH289">
            <v>6289010.5</v>
          </cell>
          <cell r="BI289">
            <v>6113662.5</v>
          </cell>
          <cell r="BJ289">
            <v>6428089.0875682365</v>
          </cell>
          <cell r="BK289">
            <v>5696.1356557981717</v>
          </cell>
          <cell r="BL289">
            <v>5458.6353044776124</v>
          </cell>
          <cell r="BM289">
            <v>4.350910769322551E-2</v>
          </cell>
          <cell r="BN289">
            <v>0</v>
          </cell>
          <cell r="BO289">
            <v>0</v>
          </cell>
          <cell r="BP289">
            <v>6603437.0875682365</v>
          </cell>
          <cell r="BQ289">
            <v>5803.6234714827087</v>
          </cell>
          <cell r="BR289" t="str">
            <v>Y</v>
          </cell>
          <cell r="BS289">
            <v>5851.5171356386682</v>
          </cell>
          <cell r="BT289">
            <v>4.1140429897796205E-2</v>
          </cell>
          <cell r="BU289">
            <v>0</v>
          </cell>
          <cell r="BV289">
            <v>6603437.0875682365</v>
          </cell>
          <cell r="BW289">
            <v>0</v>
          </cell>
          <cell r="BX289">
            <v>6603437.0875682365</v>
          </cell>
          <cell r="BY289">
            <v>52000</v>
          </cell>
          <cell r="BZ289">
            <v>6551437.0875682365</v>
          </cell>
        </row>
        <row r="290">
          <cell r="C290">
            <v>9254002</v>
          </cell>
          <cell r="D290" t="str">
            <v>King Edward VI Academy</v>
          </cell>
          <cell r="E290">
            <v>490</v>
          </cell>
          <cell r="F290">
            <v>0</v>
          </cell>
          <cell r="G290">
            <v>490</v>
          </cell>
          <cell r="H290">
            <v>0</v>
          </cell>
          <cell r="I290">
            <v>1356264</v>
          </cell>
          <cell r="J290">
            <v>976392</v>
          </cell>
          <cell r="K290">
            <v>0</v>
          </cell>
          <cell r="L290">
            <v>73789.999999999971</v>
          </cell>
          <cell r="M290">
            <v>0</v>
          </cell>
          <cell r="N290">
            <v>177325.0000000002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46719.999999999942</v>
          </cell>
          <cell r="V290">
            <v>17849.999999999996</v>
          </cell>
          <cell r="W290">
            <v>41650.000000000044</v>
          </cell>
          <cell r="X290">
            <v>20150.000000000007</v>
          </cell>
          <cell r="Y290">
            <v>21000.000000000011</v>
          </cell>
          <cell r="Z290">
            <v>35600.000000000007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288280.69009973569</v>
          </cell>
          <cell r="AF290">
            <v>0</v>
          </cell>
          <cell r="AG290">
            <v>2212.3149284253773</v>
          </cell>
          <cell r="AH290">
            <v>121300</v>
          </cell>
          <cell r="AI290">
            <v>29333.333333333336</v>
          </cell>
          <cell r="AJ290">
            <v>0</v>
          </cell>
          <cell r="AK290">
            <v>0</v>
          </cell>
          <cell r="AL290">
            <v>13416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2332656</v>
          </cell>
          <cell r="AV290">
            <v>724578.00502816122</v>
          </cell>
          <cell r="AW290">
            <v>164049.33333333334</v>
          </cell>
          <cell r="AX290">
            <v>468701.68538670341</v>
          </cell>
          <cell r="AY290">
            <v>3221283.3383614947</v>
          </cell>
          <cell r="AZ290">
            <v>3207867.3383614947</v>
          </cell>
          <cell r="BA290">
            <v>5525</v>
          </cell>
          <cell r="BB290">
            <v>2707250</v>
          </cell>
          <cell r="BC290">
            <v>0</v>
          </cell>
          <cell r="BD290">
            <v>0</v>
          </cell>
          <cell r="BE290">
            <v>3221283.3383614947</v>
          </cell>
          <cell r="BF290">
            <v>0</v>
          </cell>
          <cell r="BG290">
            <v>3221283.3383614947</v>
          </cell>
          <cell r="BH290">
            <v>2720666</v>
          </cell>
          <cell r="BI290">
            <v>2556616.6666666665</v>
          </cell>
          <cell r="BJ290">
            <v>3057234.0050281612</v>
          </cell>
          <cell r="BK290">
            <v>6239.2530714860432</v>
          </cell>
          <cell r="BL290">
            <v>5981.3069495198897</v>
          </cell>
          <cell r="BM290">
            <v>4.3125377805072918E-2</v>
          </cell>
          <cell r="BN290">
            <v>0</v>
          </cell>
          <cell r="BO290">
            <v>0</v>
          </cell>
          <cell r="BP290">
            <v>3221283.3383614947</v>
          </cell>
          <cell r="BQ290">
            <v>6546.6680374724383</v>
          </cell>
          <cell r="BR290" t="str">
            <v>Y</v>
          </cell>
          <cell r="BS290">
            <v>6574.0476293091733</v>
          </cell>
          <cell r="BT290">
            <v>4.0385565058825845E-2</v>
          </cell>
          <cell r="BU290">
            <v>0</v>
          </cell>
          <cell r="BV290">
            <v>3221283.3383614947</v>
          </cell>
          <cell r="BW290">
            <v>0</v>
          </cell>
          <cell r="BX290">
            <v>3221283.3383614947</v>
          </cell>
          <cell r="BY290">
            <v>13416</v>
          </cell>
          <cell r="BZ290">
            <v>3207867.3383614947</v>
          </cell>
        </row>
        <row r="291">
          <cell r="C291">
            <v>9254004</v>
          </cell>
          <cell r="D291" t="str">
            <v>Kesteven and Grantham Girls' School</v>
          </cell>
          <cell r="E291">
            <v>892</v>
          </cell>
          <cell r="F291">
            <v>0</v>
          </cell>
          <cell r="G291">
            <v>892</v>
          </cell>
          <cell r="H291">
            <v>0</v>
          </cell>
          <cell r="I291">
            <v>2422224</v>
          </cell>
          <cell r="J291">
            <v>1830096</v>
          </cell>
          <cell r="K291">
            <v>0</v>
          </cell>
          <cell r="L291">
            <v>21149.999999999982</v>
          </cell>
          <cell r="M291">
            <v>0</v>
          </cell>
          <cell r="N291">
            <v>57089.999999999985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24640.000000000015</v>
          </cell>
          <cell r="V291">
            <v>10200.000000000016</v>
          </cell>
          <cell r="W291">
            <v>5354.9999999999945</v>
          </cell>
          <cell r="X291">
            <v>5849.9999999999945</v>
          </cell>
          <cell r="Y291">
            <v>10499.999999999971</v>
          </cell>
          <cell r="Z291">
            <v>0</v>
          </cell>
          <cell r="AA291">
            <v>0</v>
          </cell>
          <cell r="AB291">
            <v>10880.774487471524</v>
          </cell>
          <cell r="AC291">
            <v>0</v>
          </cell>
          <cell r="AD291">
            <v>0</v>
          </cell>
          <cell r="AE291">
            <v>30791.573797438094</v>
          </cell>
          <cell r="AF291">
            <v>0</v>
          </cell>
          <cell r="AG291">
            <v>0</v>
          </cell>
          <cell r="AH291">
            <v>121300</v>
          </cell>
          <cell r="AI291">
            <v>0</v>
          </cell>
          <cell r="AJ291">
            <v>0</v>
          </cell>
          <cell r="AK291">
            <v>0</v>
          </cell>
          <cell r="AL291">
            <v>40044.239999999998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4252320</v>
          </cell>
          <cell r="AV291">
            <v>176457.34828490959</v>
          </cell>
          <cell r="AW291">
            <v>161344.24</v>
          </cell>
          <cell r="AX291">
            <v>288207.35042916186</v>
          </cell>
          <cell r="AY291">
            <v>4590121.5882849097</v>
          </cell>
          <cell r="AZ291">
            <v>4550077.3482849095</v>
          </cell>
          <cell r="BA291">
            <v>5525</v>
          </cell>
          <cell r="BB291">
            <v>4928300</v>
          </cell>
          <cell r="BC291">
            <v>0</v>
          </cell>
          <cell r="BD291">
            <v>378222.6517150905</v>
          </cell>
          <cell r="BE291">
            <v>4968344.24</v>
          </cell>
          <cell r="BF291">
            <v>0</v>
          </cell>
          <cell r="BG291">
            <v>4968344.24</v>
          </cell>
          <cell r="BH291">
            <v>4968344.24</v>
          </cell>
          <cell r="BI291">
            <v>4807000</v>
          </cell>
          <cell r="BJ291">
            <v>4807000</v>
          </cell>
          <cell r="BK291">
            <v>5389.0134529147981</v>
          </cell>
          <cell r="BL291">
            <v>5279.1657334826432</v>
          </cell>
          <cell r="BM291">
            <v>2.0807780050445365E-2</v>
          </cell>
          <cell r="BN291">
            <v>0</v>
          </cell>
          <cell r="BO291">
            <v>0</v>
          </cell>
          <cell r="BP291">
            <v>4968344.24</v>
          </cell>
          <cell r="BQ291">
            <v>5525</v>
          </cell>
          <cell r="BR291" t="str">
            <v>Y</v>
          </cell>
          <cell r="BS291">
            <v>5569.8926457399102</v>
          </cell>
          <cell r="BT291">
            <v>2.0099534360974447E-2</v>
          </cell>
          <cell r="BU291">
            <v>0</v>
          </cell>
          <cell r="BV291">
            <v>4968344.24</v>
          </cell>
          <cell r="BW291">
            <v>0</v>
          </cell>
          <cell r="BX291">
            <v>4968344.24</v>
          </cell>
          <cell r="BY291">
            <v>40315.599999999999</v>
          </cell>
          <cell r="BZ291">
            <v>4928028.6400000006</v>
          </cell>
        </row>
        <row r="292">
          <cell r="C292">
            <v>9254005</v>
          </cell>
          <cell r="D292" t="str">
            <v>Kesteven and Sleaford High School Selective Academy</v>
          </cell>
          <cell r="E292">
            <v>621</v>
          </cell>
          <cell r="F292">
            <v>0</v>
          </cell>
          <cell r="G292">
            <v>621</v>
          </cell>
          <cell r="H292">
            <v>0</v>
          </cell>
          <cell r="I292">
            <v>1701000</v>
          </cell>
          <cell r="J292">
            <v>1257552</v>
          </cell>
          <cell r="K292">
            <v>0</v>
          </cell>
          <cell r="L292">
            <v>19740.000000000004</v>
          </cell>
          <cell r="M292">
            <v>0</v>
          </cell>
          <cell r="N292">
            <v>44115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16000.000000000011</v>
          </cell>
          <cell r="V292">
            <v>5525.0000000000036</v>
          </cell>
          <cell r="W292">
            <v>5950.0000000000191</v>
          </cell>
          <cell r="X292">
            <v>6500.0000000000209</v>
          </cell>
          <cell r="Y292">
            <v>4200</v>
          </cell>
          <cell r="Z292">
            <v>0</v>
          </cell>
          <cell r="AA292">
            <v>0</v>
          </cell>
          <cell r="AB292">
            <v>1530.0000000000048</v>
          </cell>
          <cell r="AC292">
            <v>0</v>
          </cell>
          <cell r="AD292">
            <v>0</v>
          </cell>
          <cell r="AE292">
            <v>29119.537107910935</v>
          </cell>
          <cell r="AF292">
            <v>0</v>
          </cell>
          <cell r="AG292">
            <v>0</v>
          </cell>
          <cell r="AH292">
            <v>121300</v>
          </cell>
          <cell r="AI292">
            <v>0</v>
          </cell>
          <cell r="AJ292">
            <v>0</v>
          </cell>
          <cell r="AK292">
            <v>0</v>
          </cell>
          <cell r="AL292">
            <v>27300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2958552</v>
          </cell>
          <cell r="AV292">
            <v>132679.53710791099</v>
          </cell>
          <cell r="AW292">
            <v>148600</v>
          </cell>
          <cell r="AX292">
            <v>207973.60753174807</v>
          </cell>
          <cell r="AY292">
            <v>3239831.537107911</v>
          </cell>
          <cell r="AZ292">
            <v>3212531.537107911</v>
          </cell>
          <cell r="BA292">
            <v>5525</v>
          </cell>
          <cell r="BB292">
            <v>3431025</v>
          </cell>
          <cell r="BC292">
            <v>0</v>
          </cell>
          <cell r="BD292">
            <v>218493.46289208904</v>
          </cell>
          <cell r="BE292">
            <v>3458325</v>
          </cell>
          <cell r="BF292">
            <v>0</v>
          </cell>
          <cell r="BG292">
            <v>3458325</v>
          </cell>
          <cell r="BH292">
            <v>3458325</v>
          </cell>
          <cell r="BI292">
            <v>3309725</v>
          </cell>
          <cell r="BJ292">
            <v>3309725</v>
          </cell>
          <cell r="BK292">
            <v>5329.6698872785828</v>
          </cell>
          <cell r="BL292">
            <v>5215.4934210526317</v>
          </cell>
          <cell r="BM292">
            <v>2.1891786070531966E-2</v>
          </cell>
          <cell r="BN292">
            <v>0</v>
          </cell>
          <cell r="BO292">
            <v>0</v>
          </cell>
          <cell r="BP292">
            <v>3458325</v>
          </cell>
          <cell r="BQ292">
            <v>5525</v>
          </cell>
          <cell r="BR292" t="str">
            <v>Y</v>
          </cell>
          <cell r="BS292">
            <v>5568.9613526570047</v>
          </cell>
          <cell r="BT292">
            <v>1.997472675048928E-2</v>
          </cell>
          <cell r="BU292">
            <v>0</v>
          </cell>
          <cell r="BV292">
            <v>3458325</v>
          </cell>
          <cell r="BW292">
            <v>0</v>
          </cell>
          <cell r="BX292">
            <v>3458325</v>
          </cell>
          <cell r="BY292">
            <v>27300</v>
          </cell>
          <cell r="BZ292">
            <v>3431025</v>
          </cell>
        </row>
        <row r="293">
          <cell r="C293">
            <v>9254008</v>
          </cell>
          <cell r="D293" t="str">
            <v>Lincoln UTC</v>
          </cell>
          <cell r="E293">
            <v>244</v>
          </cell>
          <cell r="F293">
            <v>0</v>
          </cell>
          <cell r="G293">
            <v>244</v>
          </cell>
          <cell r="H293">
            <v>0</v>
          </cell>
          <cell r="I293">
            <v>0</v>
          </cell>
          <cell r="J293">
            <v>1247328</v>
          </cell>
          <cell r="K293">
            <v>0</v>
          </cell>
          <cell r="L293">
            <v>23499.999999999975</v>
          </cell>
          <cell r="M293">
            <v>0</v>
          </cell>
          <cell r="N293">
            <v>52765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4498.4362139917666</v>
          </cell>
          <cell r="V293">
            <v>9388.4773662551415</v>
          </cell>
          <cell r="W293">
            <v>5974.4855967078183</v>
          </cell>
          <cell r="X293">
            <v>11095.473251028805</v>
          </cell>
          <cell r="Y293">
            <v>13354.732510288059</v>
          </cell>
          <cell r="Z293">
            <v>3574.6502057613084</v>
          </cell>
          <cell r="AA293">
            <v>0</v>
          </cell>
          <cell r="AB293">
            <v>13769.999999999984</v>
          </cell>
          <cell r="AC293">
            <v>0</v>
          </cell>
          <cell r="AD293">
            <v>0</v>
          </cell>
          <cell r="AE293">
            <v>117309.29289398243</v>
          </cell>
          <cell r="AF293">
            <v>0</v>
          </cell>
          <cell r="AG293">
            <v>0</v>
          </cell>
          <cell r="AH293">
            <v>121300</v>
          </cell>
          <cell r="AI293">
            <v>0</v>
          </cell>
          <cell r="AJ293">
            <v>0</v>
          </cell>
          <cell r="AK293">
            <v>0</v>
          </cell>
          <cell r="AL293">
            <v>20384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1247328</v>
          </cell>
          <cell r="AV293">
            <v>255230.54803801529</v>
          </cell>
          <cell r="AW293">
            <v>141684</v>
          </cell>
          <cell r="AX293">
            <v>185720.13693672375</v>
          </cell>
          <cell r="AY293">
            <v>1644242.5480380154</v>
          </cell>
          <cell r="AZ293">
            <v>1623858.5480380154</v>
          </cell>
          <cell r="BA293">
            <v>5831</v>
          </cell>
          <cell r="BB293">
            <v>1422764</v>
          </cell>
          <cell r="BC293">
            <v>0</v>
          </cell>
          <cell r="BD293">
            <v>0</v>
          </cell>
          <cell r="BE293">
            <v>1644242.5480380154</v>
          </cell>
          <cell r="BF293">
            <v>0</v>
          </cell>
          <cell r="BG293">
            <v>1644242.5480380154</v>
          </cell>
          <cell r="BH293">
            <v>1443148</v>
          </cell>
          <cell r="BI293">
            <v>1301464</v>
          </cell>
          <cell r="BJ293">
            <v>1502558.5480380154</v>
          </cell>
          <cell r="BK293">
            <v>6158.0268362213747</v>
          </cell>
          <cell r="BL293">
            <v>5997.8561807106598</v>
          </cell>
          <cell r="BM293">
            <v>2.670465090940825E-2</v>
          </cell>
          <cell r="BN293">
            <v>0</v>
          </cell>
          <cell r="BO293">
            <v>0</v>
          </cell>
          <cell r="BP293">
            <v>1644242.5480380154</v>
          </cell>
          <cell r="BQ293">
            <v>6655.1579837623585</v>
          </cell>
          <cell r="BR293" t="str">
            <v>Y</v>
          </cell>
          <cell r="BS293">
            <v>6738.6989673689159</v>
          </cell>
          <cell r="BT293">
            <v>3.2208512314926274E-3</v>
          </cell>
          <cell r="BU293">
            <v>0</v>
          </cell>
          <cell r="BV293">
            <v>1644242.5480380154</v>
          </cell>
          <cell r="BW293">
            <v>0</v>
          </cell>
          <cell r="BX293">
            <v>1644242.5480380154</v>
          </cell>
          <cell r="BY293">
            <v>20384</v>
          </cell>
          <cell r="BZ293">
            <v>1623858.5480380154</v>
          </cell>
        </row>
        <row r="294">
          <cell r="C294">
            <v>9254010</v>
          </cell>
          <cell r="D294" t="str">
            <v>The Deepings School</v>
          </cell>
          <cell r="E294">
            <v>1152</v>
          </cell>
          <cell r="F294">
            <v>0</v>
          </cell>
          <cell r="G294">
            <v>1152</v>
          </cell>
          <cell r="H294">
            <v>0</v>
          </cell>
          <cell r="I294">
            <v>2998296</v>
          </cell>
          <cell r="J294">
            <v>2509992</v>
          </cell>
          <cell r="K294">
            <v>0</v>
          </cell>
          <cell r="L294">
            <v>89769.999999999927</v>
          </cell>
          <cell r="M294">
            <v>0</v>
          </cell>
          <cell r="N294">
            <v>199814.99999999968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30719.999999999985</v>
          </cell>
          <cell r="V294">
            <v>3399.9999999999977</v>
          </cell>
          <cell r="W294">
            <v>3569.9999999999973</v>
          </cell>
          <cell r="X294">
            <v>2599.9999999999982</v>
          </cell>
          <cell r="Y294">
            <v>0</v>
          </cell>
          <cell r="Z294">
            <v>0</v>
          </cell>
          <cell r="AA294">
            <v>0</v>
          </cell>
          <cell r="AB294">
            <v>50489.999999999949</v>
          </cell>
          <cell r="AC294">
            <v>0</v>
          </cell>
          <cell r="AD294">
            <v>0</v>
          </cell>
          <cell r="AE294">
            <v>565238.8130213524</v>
          </cell>
          <cell r="AF294">
            <v>0</v>
          </cell>
          <cell r="AG294">
            <v>0</v>
          </cell>
          <cell r="AH294">
            <v>121300</v>
          </cell>
          <cell r="AI294">
            <v>0</v>
          </cell>
          <cell r="AJ294">
            <v>0</v>
          </cell>
          <cell r="AK294">
            <v>0</v>
          </cell>
          <cell r="AL294">
            <v>49108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5508288</v>
          </cell>
          <cell r="AV294">
            <v>945603.81302135193</v>
          </cell>
          <cell r="AW294">
            <v>170408</v>
          </cell>
          <cell r="AX294">
            <v>694538.84967005334</v>
          </cell>
          <cell r="AY294">
            <v>6624299.8130213516</v>
          </cell>
          <cell r="AZ294">
            <v>6575191.8130213516</v>
          </cell>
          <cell r="BA294">
            <v>5525</v>
          </cell>
          <cell r="BB294">
            <v>6364800</v>
          </cell>
          <cell r="BC294">
            <v>0</v>
          </cell>
          <cell r="BD294">
            <v>0</v>
          </cell>
          <cell r="BE294">
            <v>6624299.8130213516</v>
          </cell>
          <cell r="BF294">
            <v>0</v>
          </cell>
          <cell r="BG294">
            <v>6624299.8130213525</v>
          </cell>
          <cell r="BH294">
            <v>6413908</v>
          </cell>
          <cell r="BI294">
            <v>6243500</v>
          </cell>
          <cell r="BJ294">
            <v>6453891.8130213516</v>
          </cell>
          <cell r="BK294">
            <v>5602.3366432477014</v>
          </cell>
          <cell r="BL294">
            <v>5379.4766689393946</v>
          </cell>
          <cell r="BM294">
            <v>4.1427816872053727E-2</v>
          </cell>
          <cell r="BN294">
            <v>0</v>
          </cell>
          <cell r="BO294">
            <v>0</v>
          </cell>
          <cell r="BP294">
            <v>6624299.8130213516</v>
          </cell>
          <cell r="BQ294">
            <v>5707.6317821365901</v>
          </cell>
          <cell r="BR294" t="str">
            <v>Y</v>
          </cell>
          <cell r="BS294">
            <v>5750.2602543588118</v>
          </cell>
          <cell r="BT294">
            <v>4.1488565754649542E-2</v>
          </cell>
          <cell r="BU294">
            <v>0</v>
          </cell>
          <cell r="BV294">
            <v>6624299.8130213516</v>
          </cell>
          <cell r="BW294">
            <v>0</v>
          </cell>
          <cell r="BX294">
            <v>6624299.8130213516</v>
          </cell>
          <cell r="BY294">
            <v>47060</v>
          </cell>
          <cell r="BZ294">
            <v>6577239.8130213516</v>
          </cell>
        </row>
        <row r="295">
          <cell r="C295">
            <v>9254011</v>
          </cell>
          <cell r="D295" t="str">
            <v>The Barnes Wallis Academy</v>
          </cell>
          <cell r="E295">
            <v>539</v>
          </cell>
          <cell r="F295">
            <v>0</v>
          </cell>
          <cell r="G295">
            <v>539</v>
          </cell>
          <cell r="H295">
            <v>0</v>
          </cell>
          <cell r="I295">
            <v>1469664</v>
          </cell>
          <cell r="J295">
            <v>1099080</v>
          </cell>
          <cell r="K295">
            <v>0</v>
          </cell>
          <cell r="L295">
            <v>59689.999999999985</v>
          </cell>
          <cell r="M295">
            <v>0</v>
          </cell>
          <cell r="N295">
            <v>134939.99999999988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10560.000000000007</v>
          </cell>
          <cell r="V295">
            <v>38250.000000000102</v>
          </cell>
          <cell r="W295">
            <v>47004.999999999862</v>
          </cell>
          <cell r="X295">
            <v>2600.0000000000018</v>
          </cell>
          <cell r="Y295">
            <v>0</v>
          </cell>
          <cell r="Z295">
            <v>0</v>
          </cell>
          <cell r="AA295">
            <v>0</v>
          </cell>
          <cell r="AB295">
            <v>6200.5263157894706</v>
          </cell>
          <cell r="AC295">
            <v>0</v>
          </cell>
          <cell r="AD295">
            <v>0</v>
          </cell>
          <cell r="AE295">
            <v>248875.30343450129</v>
          </cell>
          <cell r="AF295">
            <v>0</v>
          </cell>
          <cell r="AG295">
            <v>0</v>
          </cell>
          <cell r="AH295">
            <v>121300</v>
          </cell>
          <cell r="AI295">
            <v>16266.66666666667</v>
          </cell>
          <cell r="AJ295">
            <v>0</v>
          </cell>
          <cell r="AK295">
            <v>0</v>
          </cell>
          <cell r="AL295">
            <v>10294.99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2568744</v>
          </cell>
          <cell r="AV295">
            <v>548120.82975029061</v>
          </cell>
          <cell r="AW295">
            <v>147861.65666666665</v>
          </cell>
          <cell r="AX295">
            <v>386308.0835992854</v>
          </cell>
          <cell r="AY295">
            <v>3264726.4864169573</v>
          </cell>
          <cell r="AZ295">
            <v>3254431.4964169571</v>
          </cell>
          <cell r="BA295">
            <v>5525</v>
          </cell>
          <cell r="BB295">
            <v>2977975</v>
          </cell>
          <cell r="BC295">
            <v>0</v>
          </cell>
          <cell r="BD295">
            <v>0</v>
          </cell>
          <cell r="BE295">
            <v>3264726.4864169573</v>
          </cell>
          <cell r="BF295">
            <v>0</v>
          </cell>
          <cell r="BG295">
            <v>3264726.4864169578</v>
          </cell>
          <cell r="BH295">
            <v>2988269.99</v>
          </cell>
          <cell r="BI295">
            <v>2840408.3333333335</v>
          </cell>
          <cell r="BJ295">
            <v>3116864.8297502906</v>
          </cell>
          <cell r="BK295">
            <v>5782.6805746758637</v>
          </cell>
          <cell r="BL295">
            <v>5644.0221569281048</v>
          </cell>
          <cell r="BM295">
            <v>2.4567305707252414E-2</v>
          </cell>
          <cell r="BN295">
            <v>0</v>
          </cell>
          <cell r="BO295">
            <v>0</v>
          </cell>
          <cell r="BP295">
            <v>3264726.4864169573</v>
          </cell>
          <cell r="BQ295">
            <v>6037.906301330162</v>
          </cell>
          <cell r="BR295" t="str">
            <v>Y</v>
          </cell>
          <cell r="BS295">
            <v>6057.0064683060436</v>
          </cell>
          <cell r="BT295">
            <v>2.0738219422130832E-2</v>
          </cell>
          <cell r="BU295">
            <v>0</v>
          </cell>
          <cell r="BV295">
            <v>3264726.4864169573</v>
          </cell>
          <cell r="BW295">
            <v>0</v>
          </cell>
          <cell r="BX295">
            <v>3264726.4864169573</v>
          </cell>
          <cell r="BY295">
            <v>10294.99</v>
          </cell>
          <cell r="BZ295">
            <v>3254431.4964169571</v>
          </cell>
        </row>
        <row r="296">
          <cell r="C296">
            <v>9254013</v>
          </cell>
          <cell r="D296" t="str">
            <v>Thomas Middlecott Academy</v>
          </cell>
          <cell r="E296">
            <v>570</v>
          </cell>
          <cell r="F296">
            <v>0</v>
          </cell>
          <cell r="G296">
            <v>570</v>
          </cell>
          <cell r="H296">
            <v>0</v>
          </cell>
          <cell r="I296">
            <v>1610280</v>
          </cell>
          <cell r="J296">
            <v>1099080</v>
          </cell>
          <cell r="K296">
            <v>0</v>
          </cell>
          <cell r="L296">
            <v>77549.999999999913</v>
          </cell>
          <cell r="M296">
            <v>0</v>
          </cell>
          <cell r="N296">
            <v>170404.99999999985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42559.999999999935</v>
          </cell>
          <cell r="V296">
            <v>63749.999999999964</v>
          </cell>
          <cell r="W296">
            <v>37485.000000000109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69582.446808510635</v>
          </cell>
          <cell r="AC296">
            <v>0</v>
          </cell>
          <cell r="AD296">
            <v>0</v>
          </cell>
          <cell r="AE296">
            <v>318129.2343450418</v>
          </cell>
          <cell r="AF296">
            <v>0</v>
          </cell>
          <cell r="AG296">
            <v>6566.6408450704075</v>
          </cell>
          <cell r="AH296">
            <v>121300</v>
          </cell>
          <cell r="AI296">
            <v>7999.9999999999982</v>
          </cell>
          <cell r="AJ296">
            <v>0</v>
          </cell>
          <cell r="AK296">
            <v>0</v>
          </cell>
          <cell r="AL296">
            <v>13520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2709360</v>
          </cell>
          <cell r="AV296">
            <v>786028.3219986225</v>
          </cell>
          <cell r="AW296">
            <v>142820</v>
          </cell>
          <cell r="AX296">
            <v>476436.44193687179</v>
          </cell>
          <cell r="AY296">
            <v>3638208.3219986223</v>
          </cell>
          <cell r="AZ296">
            <v>3624688.3219986223</v>
          </cell>
          <cell r="BA296">
            <v>5525</v>
          </cell>
          <cell r="BB296">
            <v>3149250</v>
          </cell>
          <cell r="BC296">
            <v>0</v>
          </cell>
          <cell r="BD296">
            <v>0</v>
          </cell>
          <cell r="BE296">
            <v>3638208.3219986223</v>
          </cell>
          <cell r="BF296">
            <v>0</v>
          </cell>
          <cell r="BG296">
            <v>3638208.3219986227</v>
          </cell>
          <cell r="BH296">
            <v>3162770</v>
          </cell>
          <cell r="BI296">
            <v>3019950</v>
          </cell>
          <cell r="BJ296">
            <v>3495388.3219986223</v>
          </cell>
          <cell r="BK296">
            <v>6132.2602140326708</v>
          </cell>
          <cell r="BL296">
            <v>5922.9000076363636</v>
          </cell>
          <cell r="BM296">
            <v>3.5347584143980169E-2</v>
          </cell>
          <cell r="BN296">
            <v>0</v>
          </cell>
          <cell r="BO296">
            <v>0</v>
          </cell>
          <cell r="BP296">
            <v>3638208.3219986223</v>
          </cell>
          <cell r="BQ296">
            <v>6359.1023192958282</v>
          </cell>
          <cell r="BR296" t="str">
            <v>Y</v>
          </cell>
          <cell r="BS296">
            <v>6382.8216175414427</v>
          </cell>
          <cell r="BT296">
            <v>3.2389248168755547E-2</v>
          </cell>
          <cell r="BU296">
            <v>0</v>
          </cell>
          <cell r="BV296">
            <v>3638208.3219986223</v>
          </cell>
          <cell r="BW296">
            <v>0</v>
          </cell>
          <cell r="BX296">
            <v>3638208.3219986223</v>
          </cell>
          <cell r="BY296">
            <v>13520</v>
          </cell>
          <cell r="BZ296">
            <v>3624688.3219986223</v>
          </cell>
        </row>
        <row r="297">
          <cell r="C297">
            <v>9254017</v>
          </cell>
          <cell r="D297" t="str">
            <v>Charles Read Academy</v>
          </cell>
          <cell r="E297">
            <v>274</v>
          </cell>
          <cell r="F297">
            <v>0</v>
          </cell>
          <cell r="G297">
            <v>274</v>
          </cell>
          <cell r="H297">
            <v>0</v>
          </cell>
          <cell r="I297">
            <v>766584</v>
          </cell>
          <cell r="J297">
            <v>536760</v>
          </cell>
          <cell r="K297">
            <v>0</v>
          </cell>
          <cell r="L297">
            <v>42770.000000000015</v>
          </cell>
          <cell r="M297">
            <v>0</v>
          </cell>
          <cell r="N297">
            <v>91689.999999999956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8640.0000000000036</v>
          </cell>
          <cell r="V297">
            <v>5949.9999999999991</v>
          </cell>
          <cell r="W297">
            <v>2379.9999999999995</v>
          </cell>
          <cell r="X297">
            <v>1950.0000000000086</v>
          </cell>
          <cell r="Y297">
            <v>18900.000000000011</v>
          </cell>
          <cell r="Z297">
            <v>0</v>
          </cell>
          <cell r="AA297">
            <v>0</v>
          </cell>
          <cell r="AB297">
            <v>7650.00000000002</v>
          </cell>
          <cell r="AC297">
            <v>0</v>
          </cell>
          <cell r="AD297">
            <v>0</v>
          </cell>
          <cell r="AE297">
            <v>192646.37368101798</v>
          </cell>
          <cell r="AF297">
            <v>0</v>
          </cell>
          <cell r="AG297">
            <v>11384.800000000016</v>
          </cell>
          <cell r="AH297">
            <v>121300</v>
          </cell>
          <cell r="AI297">
            <v>80000</v>
          </cell>
          <cell r="AJ297">
            <v>0</v>
          </cell>
          <cell r="AK297">
            <v>0</v>
          </cell>
          <cell r="AL297">
            <v>7176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1303344</v>
          </cell>
          <cell r="AV297">
            <v>383961.173681018</v>
          </cell>
          <cell r="AW297">
            <v>208476</v>
          </cell>
          <cell r="AX297">
            <v>236577.7845713713</v>
          </cell>
          <cell r="AY297">
            <v>1895781.1736810179</v>
          </cell>
          <cell r="AZ297">
            <v>1888605.1736810179</v>
          </cell>
          <cell r="BA297">
            <v>5525</v>
          </cell>
          <cell r="BB297">
            <v>1513850</v>
          </cell>
          <cell r="BC297">
            <v>0</v>
          </cell>
          <cell r="BD297">
            <v>0</v>
          </cell>
          <cell r="BE297">
            <v>1895781.1736810179</v>
          </cell>
          <cell r="BF297">
            <v>0</v>
          </cell>
          <cell r="BG297">
            <v>1895781.1736810179</v>
          </cell>
          <cell r="BH297">
            <v>1521026</v>
          </cell>
          <cell r="BI297">
            <v>1312550</v>
          </cell>
          <cell r="BJ297">
            <v>1687305.1736810179</v>
          </cell>
          <cell r="BK297">
            <v>6158.0480791278023</v>
          </cell>
          <cell r="BL297">
            <v>6038.0993609195402</v>
          </cell>
          <cell r="BM297">
            <v>1.9865310429405581E-2</v>
          </cell>
          <cell r="BN297">
            <v>0</v>
          </cell>
          <cell r="BO297">
            <v>0</v>
          </cell>
          <cell r="BP297">
            <v>1895781.1736810179</v>
          </cell>
          <cell r="BQ297">
            <v>6892.7196119745176</v>
          </cell>
          <cell r="BR297" t="str">
            <v>Y</v>
          </cell>
          <cell r="BS297">
            <v>6918.9093929964156</v>
          </cell>
          <cell r="BT297">
            <v>1.2001333303680362E-2</v>
          </cell>
          <cell r="BU297">
            <v>0</v>
          </cell>
          <cell r="BV297">
            <v>1895781.1736810179</v>
          </cell>
          <cell r="BW297">
            <v>0</v>
          </cell>
          <cell r="BX297">
            <v>1895781.1736810179</v>
          </cell>
          <cell r="BY297">
            <v>7176</v>
          </cell>
          <cell r="BZ297">
            <v>1888605.1736810179</v>
          </cell>
        </row>
        <row r="298">
          <cell r="C298">
            <v>9254018</v>
          </cell>
          <cell r="D298" t="str">
            <v>Somercotes Academy</v>
          </cell>
          <cell r="E298">
            <v>451</v>
          </cell>
          <cell r="F298">
            <v>0</v>
          </cell>
          <cell r="G298">
            <v>451</v>
          </cell>
          <cell r="H298">
            <v>0</v>
          </cell>
          <cell r="I298">
            <v>1283688</v>
          </cell>
          <cell r="J298">
            <v>858816</v>
          </cell>
          <cell r="K298">
            <v>0</v>
          </cell>
          <cell r="L298">
            <v>62509.999999999985</v>
          </cell>
          <cell r="M298">
            <v>0</v>
          </cell>
          <cell r="N298">
            <v>142724.99999999988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4250.0000000000009</v>
          </cell>
          <cell r="W298">
            <v>595.00000000000011</v>
          </cell>
          <cell r="X298">
            <v>26000.000000000004</v>
          </cell>
          <cell r="Y298">
            <v>29399.999999999985</v>
          </cell>
          <cell r="Z298">
            <v>19580.000000000018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229922.53925828918</v>
          </cell>
          <cell r="AF298">
            <v>0</v>
          </cell>
          <cell r="AG298">
            <v>0</v>
          </cell>
          <cell r="AH298">
            <v>121300</v>
          </cell>
          <cell r="AI298">
            <v>39733.333333333328</v>
          </cell>
          <cell r="AJ298">
            <v>0</v>
          </cell>
          <cell r="AK298">
            <v>0</v>
          </cell>
          <cell r="AL298">
            <v>11232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2142504</v>
          </cell>
          <cell r="AV298">
            <v>514982.53925828903</v>
          </cell>
          <cell r="AW298">
            <v>172265.33333333331</v>
          </cell>
          <cell r="AX298">
            <v>342908.62905726215</v>
          </cell>
          <cell r="AY298">
            <v>2829751.8725916226</v>
          </cell>
          <cell r="AZ298">
            <v>2818519.8725916226</v>
          </cell>
          <cell r="BA298">
            <v>5525</v>
          </cell>
          <cell r="BB298">
            <v>2491775</v>
          </cell>
          <cell r="BC298">
            <v>0</v>
          </cell>
          <cell r="BD298">
            <v>0</v>
          </cell>
          <cell r="BE298">
            <v>2829751.8725916226</v>
          </cell>
          <cell r="BF298">
            <v>0</v>
          </cell>
          <cell r="BG298">
            <v>2829751.8725916226</v>
          </cell>
          <cell r="BH298">
            <v>2503007</v>
          </cell>
          <cell r="BI298">
            <v>2330741.6666666665</v>
          </cell>
          <cell r="BJ298">
            <v>2657486.5392582892</v>
          </cell>
          <cell r="BK298">
            <v>5892.4313509052972</v>
          </cell>
          <cell r="BL298">
            <v>5682.1701857367998</v>
          </cell>
          <cell r="BM298">
            <v>3.7003672592610518E-2</v>
          </cell>
          <cell r="BN298">
            <v>0</v>
          </cell>
          <cell r="BO298">
            <v>0</v>
          </cell>
          <cell r="BP298">
            <v>2829751.8725916226</v>
          </cell>
          <cell r="BQ298">
            <v>6249.4897396710039</v>
          </cell>
          <cell r="BR298" t="str">
            <v>Y</v>
          </cell>
          <cell r="BS298">
            <v>6274.3943959902945</v>
          </cell>
          <cell r="BT298">
            <v>3.0376892288628943E-2</v>
          </cell>
          <cell r="BU298">
            <v>0</v>
          </cell>
          <cell r="BV298">
            <v>2829751.8725916226</v>
          </cell>
          <cell r="BW298">
            <v>0</v>
          </cell>
          <cell r="BX298">
            <v>2829751.8725916226</v>
          </cell>
          <cell r="BY298">
            <v>11232</v>
          </cell>
          <cell r="BZ298">
            <v>2818519.8725916226</v>
          </cell>
        </row>
        <row r="299">
          <cell r="C299">
            <v>9254019</v>
          </cell>
          <cell r="D299" t="str">
            <v>Walton Academy</v>
          </cell>
          <cell r="E299">
            <v>784.5</v>
          </cell>
          <cell r="F299">
            <v>0</v>
          </cell>
          <cell r="G299">
            <v>784.5</v>
          </cell>
          <cell r="H299">
            <v>0</v>
          </cell>
          <cell r="I299">
            <v>2506140</v>
          </cell>
          <cell r="J299">
            <v>1185984</v>
          </cell>
          <cell r="K299">
            <v>0</v>
          </cell>
          <cell r="L299">
            <v>96625.443285528148</v>
          </cell>
          <cell r="M299">
            <v>0</v>
          </cell>
          <cell r="N299">
            <v>214106.10821381997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35348.526727509852</v>
          </cell>
          <cell r="V299">
            <v>34775.749674054721</v>
          </cell>
          <cell r="W299">
            <v>23125.873533246402</v>
          </cell>
          <cell r="X299">
            <v>16620.762711864434</v>
          </cell>
          <cell r="Y299">
            <v>103815.84093872254</v>
          </cell>
          <cell r="Z299">
            <v>0</v>
          </cell>
          <cell r="AA299">
            <v>0</v>
          </cell>
          <cell r="AB299">
            <v>17372.546052631562</v>
          </cell>
          <cell r="AC299">
            <v>0</v>
          </cell>
          <cell r="AD299">
            <v>0</v>
          </cell>
          <cell r="AE299">
            <v>413255.7907855665</v>
          </cell>
          <cell r="AF299">
            <v>0</v>
          </cell>
          <cell r="AG299">
            <v>0</v>
          </cell>
          <cell r="AH299">
            <v>121300</v>
          </cell>
          <cell r="AI299">
            <v>0</v>
          </cell>
          <cell r="AJ299">
            <v>0</v>
          </cell>
          <cell r="AK299">
            <v>0</v>
          </cell>
          <cell r="AL299">
            <v>28445.41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3692124</v>
          </cell>
          <cell r="AV299">
            <v>955046.64192294423</v>
          </cell>
          <cell r="AW299">
            <v>149745.41</v>
          </cell>
          <cell r="AX299">
            <v>642316.87312458875</v>
          </cell>
          <cell r="AY299">
            <v>4796916.0519229444</v>
          </cell>
          <cell r="AZ299">
            <v>4768470.6419229442</v>
          </cell>
          <cell r="BA299">
            <v>5525</v>
          </cell>
          <cell r="BB299">
            <v>4334362.5</v>
          </cell>
          <cell r="BC299">
            <v>0</v>
          </cell>
          <cell r="BD299">
            <v>0</v>
          </cell>
          <cell r="BE299">
            <v>4796916.0519229444</v>
          </cell>
          <cell r="BF299">
            <v>0</v>
          </cell>
          <cell r="BG299">
            <v>4796916.0519229453</v>
          </cell>
          <cell r="BH299">
            <v>4362807.91</v>
          </cell>
          <cell r="BI299">
            <v>4213062.5</v>
          </cell>
          <cell r="BJ299">
            <v>4647170.6419229442</v>
          </cell>
          <cell r="BK299">
            <v>5923.735681227462</v>
          </cell>
          <cell r="BL299">
            <v>5642.637853972602</v>
          </cell>
          <cell r="BM299">
            <v>4.9816740774345093E-2</v>
          </cell>
          <cell r="BN299">
            <v>0</v>
          </cell>
          <cell r="BO299">
            <v>0</v>
          </cell>
          <cell r="BP299">
            <v>4796916.0519229444</v>
          </cell>
          <cell r="BQ299">
            <v>6078.3564587927904</v>
          </cell>
          <cell r="BR299" t="str">
            <v>Y</v>
          </cell>
          <cell r="BS299">
            <v>6114.6157449623252</v>
          </cell>
          <cell r="BT299">
            <v>4.5632310848009894E-2</v>
          </cell>
          <cell r="BU299">
            <v>0</v>
          </cell>
          <cell r="BV299">
            <v>4796916.0519229444</v>
          </cell>
          <cell r="BW299">
            <v>0</v>
          </cell>
          <cell r="BX299">
            <v>4796916.0519229444</v>
          </cell>
          <cell r="BY299">
            <v>28445.41</v>
          </cell>
          <cell r="BZ299">
            <v>4768470.6419229442</v>
          </cell>
        </row>
        <row r="300">
          <cell r="C300">
            <v>9254022</v>
          </cell>
          <cell r="D300" t="str">
            <v>Boston High School</v>
          </cell>
          <cell r="E300">
            <v>563</v>
          </cell>
          <cell r="F300">
            <v>0</v>
          </cell>
          <cell r="G300">
            <v>563</v>
          </cell>
          <cell r="H300">
            <v>0</v>
          </cell>
          <cell r="I300">
            <v>1542240</v>
          </cell>
          <cell r="J300">
            <v>1139976</v>
          </cell>
          <cell r="K300">
            <v>0</v>
          </cell>
          <cell r="L300">
            <v>22090.000000000015</v>
          </cell>
          <cell r="M300">
            <v>0</v>
          </cell>
          <cell r="N300">
            <v>53630.000000000175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38719.999999999935</v>
          </cell>
          <cell r="V300">
            <v>26350.000000000084</v>
          </cell>
          <cell r="W300">
            <v>5950.0000000000018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12239.999999999987</v>
          </cell>
          <cell r="AC300">
            <v>0</v>
          </cell>
          <cell r="AD300">
            <v>0</v>
          </cell>
          <cell r="AE300">
            <v>33066.617459979883</v>
          </cell>
          <cell r="AF300">
            <v>0</v>
          </cell>
          <cell r="AG300">
            <v>0</v>
          </cell>
          <cell r="AH300">
            <v>121300</v>
          </cell>
          <cell r="AI300">
            <v>0</v>
          </cell>
          <cell r="AJ300">
            <v>0</v>
          </cell>
          <cell r="AK300">
            <v>0</v>
          </cell>
          <cell r="AL300">
            <v>25792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2682216</v>
          </cell>
          <cell r="AV300">
            <v>192046.61745998007</v>
          </cell>
          <cell r="AW300">
            <v>147092</v>
          </cell>
          <cell r="AX300">
            <v>222306.90808758413</v>
          </cell>
          <cell r="AY300">
            <v>3021354.6174599798</v>
          </cell>
          <cell r="AZ300">
            <v>2995562.6174599798</v>
          </cell>
          <cell r="BA300">
            <v>5525</v>
          </cell>
          <cell r="BB300">
            <v>3110575</v>
          </cell>
          <cell r="BC300">
            <v>0</v>
          </cell>
          <cell r="BD300">
            <v>115012.38254002016</v>
          </cell>
          <cell r="BE300">
            <v>3136367</v>
          </cell>
          <cell r="BF300">
            <v>0</v>
          </cell>
          <cell r="BG300">
            <v>3136367</v>
          </cell>
          <cell r="BH300">
            <v>3136367</v>
          </cell>
          <cell r="BI300">
            <v>2989275</v>
          </cell>
          <cell r="BJ300">
            <v>2989275</v>
          </cell>
          <cell r="BK300">
            <v>5309.5470692717581</v>
          </cell>
          <cell r="BL300">
            <v>5204.04347826087</v>
          </cell>
          <cell r="BM300">
            <v>2.0273387693937217E-2</v>
          </cell>
          <cell r="BN300">
            <v>0</v>
          </cell>
          <cell r="BO300">
            <v>0</v>
          </cell>
          <cell r="BP300">
            <v>3136367</v>
          </cell>
          <cell r="BQ300">
            <v>5525</v>
          </cell>
          <cell r="BR300" t="str">
            <v>Y</v>
          </cell>
          <cell r="BS300">
            <v>5570.8117229129666</v>
          </cell>
          <cell r="BT300">
            <v>2.0322161941199957E-2</v>
          </cell>
          <cell r="BU300">
            <v>0</v>
          </cell>
          <cell r="BV300">
            <v>3136367</v>
          </cell>
          <cell r="BW300">
            <v>0</v>
          </cell>
          <cell r="BX300">
            <v>3136367</v>
          </cell>
          <cell r="BY300">
            <v>25792</v>
          </cell>
          <cell r="BZ300">
            <v>3110575</v>
          </cell>
        </row>
        <row r="301">
          <cell r="C301">
            <v>9254035</v>
          </cell>
          <cell r="D301" t="str">
            <v>Spalding Academy</v>
          </cell>
          <cell r="E301">
            <v>1344.5</v>
          </cell>
          <cell r="F301">
            <v>0</v>
          </cell>
          <cell r="G301">
            <v>1344.5</v>
          </cell>
          <cell r="H301">
            <v>0</v>
          </cell>
          <cell r="I301">
            <v>3767148</v>
          </cell>
          <cell r="J301">
            <v>2627568</v>
          </cell>
          <cell r="K301">
            <v>0</v>
          </cell>
          <cell r="L301">
            <v>120478.14242652623</v>
          </cell>
          <cell r="M301">
            <v>0</v>
          </cell>
          <cell r="N301">
            <v>279573.93180105562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79493.815987933689</v>
          </cell>
          <cell r="V301">
            <v>45247.596153846127</v>
          </cell>
          <cell r="W301">
            <v>0</v>
          </cell>
          <cell r="X301">
            <v>2636.2745098039222</v>
          </cell>
          <cell r="Y301">
            <v>0</v>
          </cell>
          <cell r="Z301">
            <v>0</v>
          </cell>
          <cell r="AA301">
            <v>0</v>
          </cell>
          <cell r="AB301">
            <v>60731.502649507936</v>
          </cell>
          <cell r="AC301">
            <v>0</v>
          </cell>
          <cell r="AD301">
            <v>0</v>
          </cell>
          <cell r="AE301">
            <v>770811.31046559976</v>
          </cell>
          <cell r="AF301">
            <v>0</v>
          </cell>
          <cell r="AG301">
            <v>0</v>
          </cell>
          <cell r="AH301">
            <v>121300</v>
          </cell>
          <cell r="AI301">
            <v>0</v>
          </cell>
          <cell r="AJ301">
            <v>0</v>
          </cell>
          <cell r="AK301">
            <v>0</v>
          </cell>
          <cell r="AL301">
            <v>28860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6394716</v>
          </cell>
          <cell r="AV301">
            <v>1358972.5739942733</v>
          </cell>
          <cell r="AW301">
            <v>150160</v>
          </cell>
          <cell r="AX301">
            <v>942294.45107664214</v>
          </cell>
          <cell r="AY301">
            <v>7903848.5739942733</v>
          </cell>
          <cell r="AZ301">
            <v>7874988.5739942733</v>
          </cell>
          <cell r="BA301">
            <v>5525</v>
          </cell>
          <cell r="BB301">
            <v>7428362.5</v>
          </cell>
          <cell r="BC301">
            <v>0</v>
          </cell>
          <cell r="BD301">
            <v>0</v>
          </cell>
          <cell r="BE301">
            <v>7903848.5739942733</v>
          </cell>
          <cell r="BF301">
            <v>0</v>
          </cell>
          <cell r="BG301">
            <v>7903848.5739942724</v>
          </cell>
          <cell r="BH301">
            <v>7457222.5</v>
          </cell>
          <cell r="BI301">
            <v>7307062.5</v>
          </cell>
          <cell r="BJ301">
            <v>7753688.5739942733</v>
          </cell>
          <cell r="BK301">
            <v>5766.9680728852909</v>
          </cell>
          <cell r="BL301">
            <v>5583.3473368026644</v>
          </cell>
          <cell r="BM301">
            <v>3.2887213530902772E-2</v>
          </cell>
          <cell r="BN301">
            <v>0</v>
          </cell>
          <cell r="BO301">
            <v>0</v>
          </cell>
          <cell r="BP301">
            <v>7903848.5739942733</v>
          </cell>
          <cell r="BQ301">
            <v>5857.1874853062654</v>
          </cell>
          <cell r="BR301" t="str">
            <v>Y</v>
          </cell>
          <cell r="BS301">
            <v>5878.6527140158223</v>
          </cell>
          <cell r="BT301">
            <v>2.9829187940342283E-2</v>
          </cell>
          <cell r="BU301">
            <v>0</v>
          </cell>
          <cell r="BV301">
            <v>7903848.5739942733</v>
          </cell>
          <cell r="BW301">
            <v>0</v>
          </cell>
          <cell r="BX301">
            <v>7903848.5739942733</v>
          </cell>
          <cell r="BY301">
            <v>28860</v>
          </cell>
          <cell r="BZ301">
            <v>7874988.5739942733</v>
          </cell>
        </row>
        <row r="302">
          <cell r="C302">
            <v>9254039</v>
          </cell>
          <cell r="D302" t="str">
            <v>Louth Academy</v>
          </cell>
          <cell r="E302">
            <v>865</v>
          </cell>
          <cell r="F302">
            <v>0</v>
          </cell>
          <cell r="G302">
            <v>865</v>
          </cell>
          <cell r="H302">
            <v>0</v>
          </cell>
          <cell r="I302">
            <v>2526552</v>
          </cell>
          <cell r="J302">
            <v>1574496</v>
          </cell>
          <cell r="K302">
            <v>0</v>
          </cell>
          <cell r="L302">
            <v>137239.99999999994</v>
          </cell>
          <cell r="M302">
            <v>0</v>
          </cell>
          <cell r="N302">
            <v>300155.00000000012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26270.370370370369</v>
          </cell>
          <cell r="V302">
            <v>102543.54745370364</v>
          </cell>
          <cell r="W302">
            <v>2382.7546296296296</v>
          </cell>
          <cell r="X302">
            <v>129499.71064814809</v>
          </cell>
          <cell r="Y302">
            <v>3504.0509259259279</v>
          </cell>
          <cell r="Z302">
            <v>4455.1504629629653</v>
          </cell>
          <cell r="AA302">
            <v>0</v>
          </cell>
          <cell r="AB302">
            <v>4590.0000000000009</v>
          </cell>
          <cell r="AC302">
            <v>0</v>
          </cell>
          <cell r="AD302">
            <v>0</v>
          </cell>
          <cell r="AE302">
            <v>537574.08635244297</v>
          </cell>
          <cell r="AF302">
            <v>0</v>
          </cell>
          <cell r="AG302">
            <v>0</v>
          </cell>
          <cell r="AH302">
            <v>121300</v>
          </cell>
          <cell r="AI302">
            <v>0</v>
          </cell>
          <cell r="AJ302">
            <v>0</v>
          </cell>
          <cell r="AK302">
            <v>215707</v>
          </cell>
          <cell r="AL302">
            <v>40280.959999999999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4101048</v>
          </cell>
          <cell r="AV302">
            <v>1248214.6708431835</v>
          </cell>
          <cell r="AW302">
            <v>377287.96</v>
          </cell>
          <cell r="AX302">
            <v>798852.47726837802</v>
          </cell>
          <cell r="AY302">
            <v>5726550.630843184</v>
          </cell>
          <cell r="AZ302">
            <v>5470562.670843184</v>
          </cell>
          <cell r="BA302">
            <v>5525</v>
          </cell>
          <cell r="BB302">
            <v>4779125</v>
          </cell>
          <cell r="BC302">
            <v>0</v>
          </cell>
          <cell r="BD302">
            <v>0</v>
          </cell>
          <cell r="BE302">
            <v>5726550.630843184</v>
          </cell>
          <cell r="BF302">
            <v>0</v>
          </cell>
          <cell r="BG302">
            <v>5726550.630843184</v>
          </cell>
          <cell r="BH302">
            <v>5035112.96</v>
          </cell>
          <cell r="BI302">
            <v>4873532</v>
          </cell>
          <cell r="BJ302">
            <v>5564969.670843184</v>
          </cell>
          <cell r="BK302">
            <v>6433.4909489516576</v>
          </cell>
          <cell r="BL302">
            <v>6223.7130581508518</v>
          </cell>
          <cell r="BM302">
            <v>3.3706227912623857E-2</v>
          </cell>
          <cell r="BN302">
            <v>0</v>
          </cell>
          <cell r="BO302">
            <v>0</v>
          </cell>
          <cell r="BP302">
            <v>5726550.630843184</v>
          </cell>
          <cell r="BQ302">
            <v>6324.3499084892301</v>
          </cell>
          <cell r="BR302" t="str">
            <v>Y</v>
          </cell>
          <cell r="BS302">
            <v>6620.2897466395189</v>
          </cell>
          <cell r="BT302">
            <v>3.0965799886038647E-2</v>
          </cell>
          <cell r="BU302">
            <v>0</v>
          </cell>
          <cell r="BV302">
            <v>5726550.630843184</v>
          </cell>
          <cell r="BW302">
            <v>0</v>
          </cell>
          <cell r="BX302">
            <v>5726550.630843184</v>
          </cell>
          <cell r="BY302">
            <v>41235.31</v>
          </cell>
          <cell r="BZ302">
            <v>5685315.3208431844</v>
          </cell>
        </row>
        <row r="303">
          <cell r="C303">
            <v>9254041</v>
          </cell>
          <cell r="D303" t="str">
            <v>The Priory Pembroke Academy</v>
          </cell>
          <cell r="E303">
            <v>443</v>
          </cell>
          <cell r="F303">
            <v>0</v>
          </cell>
          <cell r="G303">
            <v>443</v>
          </cell>
          <cell r="H303">
            <v>0</v>
          </cell>
          <cell r="I303">
            <v>1401624</v>
          </cell>
          <cell r="J303">
            <v>685008</v>
          </cell>
          <cell r="K303">
            <v>0</v>
          </cell>
          <cell r="L303">
            <v>44180.000000000073</v>
          </cell>
          <cell r="M303">
            <v>0</v>
          </cell>
          <cell r="N303">
            <v>98609.999999999942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8500.0000000000036</v>
          </cell>
          <cell r="W303">
            <v>8329.9999999999891</v>
          </cell>
          <cell r="X303">
            <v>28600.000000000011</v>
          </cell>
          <cell r="Y303">
            <v>15399.999999999991</v>
          </cell>
          <cell r="Z303">
            <v>889.99999999999841</v>
          </cell>
          <cell r="AA303">
            <v>0</v>
          </cell>
          <cell r="AB303">
            <v>7649.9999999999864</v>
          </cell>
          <cell r="AC303">
            <v>0</v>
          </cell>
          <cell r="AD303">
            <v>0</v>
          </cell>
          <cell r="AE303">
            <v>255141.82283173094</v>
          </cell>
          <cell r="AF303">
            <v>0</v>
          </cell>
          <cell r="AG303">
            <v>27158.6000000001</v>
          </cell>
          <cell r="AH303">
            <v>121300</v>
          </cell>
          <cell r="AI303">
            <v>41866.666666666672</v>
          </cell>
          <cell r="AJ303">
            <v>0</v>
          </cell>
          <cell r="AK303">
            <v>0</v>
          </cell>
          <cell r="AL303">
            <v>13624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2086632</v>
          </cell>
          <cell r="AV303">
            <v>494460.42283173103</v>
          </cell>
          <cell r="AW303">
            <v>176790.66666666669</v>
          </cell>
          <cell r="AX303">
            <v>330529.51773648371</v>
          </cell>
          <cell r="AY303">
            <v>2757883.0894983974</v>
          </cell>
          <cell r="AZ303">
            <v>2744259.0894983974</v>
          </cell>
          <cell r="BA303">
            <v>5525</v>
          </cell>
          <cell r="BB303">
            <v>2447575</v>
          </cell>
          <cell r="BC303">
            <v>0</v>
          </cell>
          <cell r="BD303">
            <v>0</v>
          </cell>
          <cell r="BE303">
            <v>2757883.0894983974</v>
          </cell>
          <cell r="BF303">
            <v>0</v>
          </cell>
          <cell r="BG303">
            <v>2757883.0894983974</v>
          </cell>
          <cell r="BH303">
            <v>2461199</v>
          </cell>
          <cell r="BI303">
            <v>2284408.3333333335</v>
          </cell>
          <cell r="BJ303">
            <v>2581092.4228317309</v>
          </cell>
          <cell r="BK303">
            <v>5826.3937309971352</v>
          </cell>
          <cell r="BL303">
            <v>5811.8767419678716</v>
          </cell>
          <cell r="BM303">
            <v>2.4978143332661704E-3</v>
          </cell>
          <cell r="BN303">
            <v>2.5021856667338297E-3</v>
          </cell>
          <cell r="BO303">
            <v>6442.2808434950421</v>
          </cell>
          <cell r="BP303">
            <v>2764325.3703418924</v>
          </cell>
          <cell r="BQ303">
            <v>6209.2581723293279</v>
          </cell>
          <cell r="BR303" t="str">
            <v>Y</v>
          </cell>
          <cell r="BS303">
            <v>6240.0121226679285</v>
          </cell>
          <cell r="BT303">
            <v>-1.6450251702276208E-2</v>
          </cell>
          <cell r="BU303">
            <v>0</v>
          </cell>
          <cell r="BV303">
            <v>2764325.3703418924</v>
          </cell>
          <cell r="BW303">
            <v>0</v>
          </cell>
          <cell r="BX303">
            <v>2764325.3703418924</v>
          </cell>
          <cell r="BY303">
            <v>13624</v>
          </cell>
          <cell r="BZ303">
            <v>2750701.3703418924</v>
          </cell>
        </row>
        <row r="304">
          <cell r="C304">
            <v>9254043</v>
          </cell>
          <cell r="D304" t="str">
            <v>The Gainsborough Academy</v>
          </cell>
          <cell r="E304">
            <v>674</v>
          </cell>
          <cell r="F304">
            <v>0</v>
          </cell>
          <cell r="G304">
            <v>674</v>
          </cell>
          <cell r="H304">
            <v>0</v>
          </cell>
          <cell r="I304">
            <v>1927800</v>
          </cell>
          <cell r="J304">
            <v>1272888</v>
          </cell>
          <cell r="K304">
            <v>0</v>
          </cell>
          <cell r="L304">
            <v>166850</v>
          </cell>
          <cell r="M304">
            <v>0</v>
          </cell>
          <cell r="N304">
            <v>356379.99999999977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3839.999999999995</v>
          </cell>
          <cell r="V304">
            <v>36974.999999999993</v>
          </cell>
          <cell r="W304">
            <v>0</v>
          </cell>
          <cell r="X304">
            <v>61100.000000000058</v>
          </cell>
          <cell r="Y304">
            <v>165199.99999999988</v>
          </cell>
          <cell r="Z304">
            <v>148629.99999999991</v>
          </cell>
          <cell r="AA304">
            <v>0</v>
          </cell>
          <cell r="AB304">
            <v>3064.5468053491854</v>
          </cell>
          <cell r="AC304">
            <v>0</v>
          </cell>
          <cell r="AD304">
            <v>0</v>
          </cell>
          <cell r="AE304">
            <v>415743.16330537753</v>
          </cell>
          <cell r="AF304">
            <v>0</v>
          </cell>
          <cell r="AG304">
            <v>3404.7999999999734</v>
          </cell>
          <cell r="AH304">
            <v>121300</v>
          </cell>
          <cell r="AI304">
            <v>0</v>
          </cell>
          <cell r="AJ304">
            <v>0</v>
          </cell>
          <cell r="AK304">
            <v>0</v>
          </cell>
          <cell r="AL304">
            <v>36829.390000000007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3200688</v>
          </cell>
          <cell r="AV304">
            <v>1361187.5101107263</v>
          </cell>
          <cell r="AW304">
            <v>158129.39000000001</v>
          </cell>
          <cell r="AX304">
            <v>803052.27808516659</v>
          </cell>
          <cell r="AY304">
            <v>4720004.9001107262</v>
          </cell>
          <cell r="AZ304">
            <v>4683175.5101107266</v>
          </cell>
          <cell r="BA304">
            <v>5525</v>
          </cell>
          <cell r="BB304">
            <v>3723850</v>
          </cell>
          <cell r="BC304">
            <v>0</v>
          </cell>
          <cell r="BD304">
            <v>0</v>
          </cell>
          <cell r="BE304">
            <v>4720004.9001107262</v>
          </cell>
          <cell r="BF304">
            <v>0</v>
          </cell>
          <cell r="BG304">
            <v>4720004.9001107262</v>
          </cell>
          <cell r="BH304">
            <v>3760679.39</v>
          </cell>
          <cell r="BI304">
            <v>3602550</v>
          </cell>
          <cell r="BJ304">
            <v>4561875.5101107266</v>
          </cell>
          <cell r="BK304">
            <v>6768.3612909654694</v>
          </cell>
          <cell r="BL304">
            <v>6459.2257799043064</v>
          </cell>
          <cell r="BM304">
            <v>4.7859530165818551E-2</v>
          </cell>
          <cell r="BN304">
            <v>0</v>
          </cell>
          <cell r="BO304">
            <v>0</v>
          </cell>
          <cell r="BP304">
            <v>4720004.9001107262</v>
          </cell>
          <cell r="BQ304">
            <v>6948.3316173749654</v>
          </cell>
          <cell r="BR304" t="str">
            <v>Y</v>
          </cell>
          <cell r="BS304">
            <v>7002.9746292444006</v>
          </cell>
          <cell r="BT304">
            <v>4.2969011313730654E-2</v>
          </cell>
          <cell r="BU304">
            <v>0</v>
          </cell>
          <cell r="BV304">
            <v>4720004.9001107262</v>
          </cell>
          <cell r="BW304">
            <v>0</v>
          </cell>
          <cell r="BX304">
            <v>4720004.9001107262</v>
          </cell>
          <cell r="BY304">
            <v>38732.410000000003</v>
          </cell>
          <cell r="BZ304">
            <v>4681272.4901107261</v>
          </cell>
        </row>
        <row r="305">
          <cell r="C305">
            <v>9254044</v>
          </cell>
          <cell r="D305" t="str">
            <v>University Academy Long Sutton</v>
          </cell>
          <cell r="E305">
            <v>713</v>
          </cell>
          <cell r="F305">
            <v>0</v>
          </cell>
          <cell r="G305">
            <v>713</v>
          </cell>
          <cell r="H305">
            <v>0</v>
          </cell>
          <cell r="I305">
            <v>1973160</v>
          </cell>
          <cell r="J305">
            <v>1421136</v>
          </cell>
          <cell r="K305">
            <v>0</v>
          </cell>
          <cell r="L305">
            <v>101520</v>
          </cell>
          <cell r="M305">
            <v>0</v>
          </cell>
          <cell r="N305">
            <v>234415.00000000015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73920.000000000029</v>
          </cell>
          <cell r="V305">
            <v>50574.99999999992</v>
          </cell>
          <cell r="W305">
            <v>17850.000000000004</v>
          </cell>
          <cell r="X305">
            <v>62399.999999999898</v>
          </cell>
          <cell r="Y305">
            <v>2100.0000000000005</v>
          </cell>
          <cell r="Z305">
            <v>0</v>
          </cell>
          <cell r="AA305">
            <v>0</v>
          </cell>
          <cell r="AB305">
            <v>7693.1593794076152</v>
          </cell>
          <cell r="AC305">
            <v>0</v>
          </cell>
          <cell r="AD305">
            <v>0</v>
          </cell>
          <cell r="AE305">
            <v>390062.24014870939</v>
          </cell>
          <cell r="AF305">
            <v>0</v>
          </cell>
          <cell r="AG305">
            <v>0</v>
          </cell>
          <cell r="AH305">
            <v>121300</v>
          </cell>
          <cell r="AI305">
            <v>0</v>
          </cell>
          <cell r="AJ305">
            <v>0</v>
          </cell>
          <cell r="AK305">
            <v>0</v>
          </cell>
          <cell r="AL305">
            <v>15704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3394296</v>
          </cell>
          <cell r="AV305">
            <v>940535.39952811704</v>
          </cell>
          <cell r="AW305">
            <v>137004</v>
          </cell>
          <cell r="AX305">
            <v>613927.22062092519</v>
          </cell>
          <cell r="AY305">
            <v>4471835.3995281169</v>
          </cell>
          <cell r="AZ305">
            <v>4456131.3995281169</v>
          </cell>
          <cell r="BA305">
            <v>5525</v>
          </cell>
          <cell r="BB305">
            <v>3939325</v>
          </cell>
          <cell r="BC305">
            <v>0</v>
          </cell>
          <cell r="BD305">
            <v>0</v>
          </cell>
          <cell r="BE305">
            <v>4471835.3995281169</v>
          </cell>
          <cell r="BF305">
            <v>0</v>
          </cell>
          <cell r="BG305">
            <v>4471835.3995281169</v>
          </cell>
          <cell r="BH305">
            <v>3955029</v>
          </cell>
          <cell r="BI305">
            <v>3818025</v>
          </cell>
          <cell r="BJ305">
            <v>4334831.3995281169</v>
          </cell>
          <cell r="BK305">
            <v>6079.7074327182563</v>
          </cell>
          <cell r="BL305">
            <v>5831.7365726361031</v>
          </cell>
          <cell r="BM305">
            <v>4.2520929571080342E-2</v>
          </cell>
          <cell r="BN305">
            <v>0</v>
          </cell>
          <cell r="BO305">
            <v>0</v>
          </cell>
          <cell r="BP305">
            <v>4471835.3995281169</v>
          </cell>
          <cell r="BQ305">
            <v>6249.8336599272325</v>
          </cell>
          <cell r="BR305" t="str">
            <v>Y</v>
          </cell>
          <cell r="BS305">
            <v>6271.8589053690275</v>
          </cell>
          <cell r="BT305">
            <v>4.0451364897327924E-2</v>
          </cell>
          <cell r="BU305">
            <v>0</v>
          </cell>
          <cell r="BV305">
            <v>4471835.3995281169</v>
          </cell>
          <cell r="BW305">
            <v>0</v>
          </cell>
          <cell r="BX305">
            <v>4471835.3995281169</v>
          </cell>
          <cell r="BY305">
            <v>15704</v>
          </cell>
          <cell r="BZ305">
            <v>4456131.3995281169</v>
          </cell>
        </row>
        <row r="306">
          <cell r="C306">
            <v>9254048</v>
          </cell>
          <cell r="D306" t="str">
            <v>John Spendluffe Foundation Technology College</v>
          </cell>
          <cell r="E306">
            <v>630</v>
          </cell>
          <cell r="F306">
            <v>0</v>
          </cell>
          <cell r="G306">
            <v>630</v>
          </cell>
          <cell r="H306">
            <v>0</v>
          </cell>
          <cell r="I306">
            <v>1769040</v>
          </cell>
          <cell r="J306">
            <v>1226880</v>
          </cell>
          <cell r="K306">
            <v>0</v>
          </cell>
          <cell r="L306">
            <v>117969.99999999988</v>
          </cell>
          <cell r="M306">
            <v>0</v>
          </cell>
          <cell r="N306">
            <v>250849.99999999985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13203.833865814693</v>
          </cell>
          <cell r="V306">
            <v>20102.635782747595</v>
          </cell>
          <cell r="W306">
            <v>88023.881789137464</v>
          </cell>
          <cell r="X306">
            <v>50369.808306709296</v>
          </cell>
          <cell r="Y306">
            <v>88763.578274760614</v>
          </cell>
          <cell r="Z306">
            <v>73446.3258785941</v>
          </cell>
          <cell r="AA306">
            <v>0</v>
          </cell>
          <cell r="AB306">
            <v>3059.9999999999955</v>
          </cell>
          <cell r="AC306">
            <v>0</v>
          </cell>
          <cell r="AD306">
            <v>0</v>
          </cell>
          <cell r="AE306">
            <v>368189.61180163705</v>
          </cell>
          <cell r="AF306">
            <v>0</v>
          </cell>
          <cell r="AG306">
            <v>2926.0000000000105</v>
          </cell>
          <cell r="AH306">
            <v>121300</v>
          </cell>
          <cell r="AI306">
            <v>0</v>
          </cell>
          <cell r="AJ306">
            <v>0</v>
          </cell>
          <cell r="AK306">
            <v>0</v>
          </cell>
          <cell r="AL306">
            <v>23806.799999999999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2995920</v>
          </cell>
          <cell r="AV306">
            <v>1076905.6756994005</v>
          </cell>
          <cell r="AW306">
            <v>145106.79999999999</v>
          </cell>
          <cell r="AX306">
            <v>677841.14206340106</v>
          </cell>
          <cell r="AY306">
            <v>4217932.4756994005</v>
          </cell>
          <cell r="AZ306">
            <v>4194125.6756994007</v>
          </cell>
          <cell r="BA306">
            <v>5525</v>
          </cell>
          <cell r="BB306">
            <v>3480750</v>
          </cell>
          <cell r="BC306">
            <v>0</v>
          </cell>
          <cell r="BD306">
            <v>0</v>
          </cell>
          <cell r="BE306">
            <v>4217932.4756994005</v>
          </cell>
          <cell r="BF306">
            <v>0</v>
          </cell>
          <cell r="BG306">
            <v>4217932.4756994005</v>
          </cell>
          <cell r="BH306">
            <v>3504556.8</v>
          </cell>
          <cell r="BI306">
            <v>3359450</v>
          </cell>
          <cell r="BJ306">
            <v>4072825.6756994007</v>
          </cell>
          <cell r="BK306">
            <v>6464.8026598403185</v>
          </cell>
          <cell r="BL306">
            <v>6234.4818278135053</v>
          </cell>
          <cell r="BM306">
            <v>3.6943059325202803E-2</v>
          </cell>
          <cell r="BN306">
            <v>0</v>
          </cell>
          <cell r="BO306">
            <v>0</v>
          </cell>
          <cell r="BP306">
            <v>4217932.4756994005</v>
          </cell>
          <cell r="BQ306">
            <v>6657.3423423800014</v>
          </cell>
          <cell r="BR306" t="str">
            <v>Y</v>
          </cell>
          <cell r="BS306">
            <v>6695.1309138085726</v>
          </cell>
          <cell r="BT306">
            <v>3.5152505850589266E-2</v>
          </cell>
          <cell r="BU306">
            <v>0</v>
          </cell>
          <cell r="BV306">
            <v>4217932.4756994005</v>
          </cell>
          <cell r="BW306">
            <v>0</v>
          </cell>
          <cell r="BX306">
            <v>4217932.4756994005</v>
          </cell>
          <cell r="BY306">
            <v>23806.799999999999</v>
          </cell>
          <cell r="BZ306">
            <v>4194125.6756994007</v>
          </cell>
        </row>
        <row r="307">
          <cell r="C307">
            <v>9254049</v>
          </cell>
          <cell r="D307" t="str">
            <v>Caistor Yarborough Academy</v>
          </cell>
          <cell r="E307">
            <v>408</v>
          </cell>
          <cell r="F307">
            <v>0</v>
          </cell>
          <cell r="G307">
            <v>408</v>
          </cell>
          <cell r="H307">
            <v>0</v>
          </cell>
          <cell r="I307">
            <v>1138536</v>
          </cell>
          <cell r="J307">
            <v>802584</v>
          </cell>
          <cell r="K307">
            <v>0</v>
          </cell>
          <cell r="L307">
            <v>41360.000000000015</v>
          </cell>
          <cell r="M307">
            <v>0</v>
          </cell>
          <cell r="N307">
            <v>99474.999999999927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11520.000000000007</v>
          </cell>
          <cell r="V307">
            <v>7649.9999999999936</v>
          </cell>
          <cell r="W307">
            <v>1190.0000000000011</v>
          </cell>
          <cell r="X307">
            <v>7800.0000000000127</v>
          </cell>
          <cell r="Y307">
            <v>19600.000000000011</v>
          </cell>
          <cell r="Z307">
            <v>11569.999999999995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198574.3357974074</v>
          </cell>
          <cell r="AF307">
            <v>0</v>
          </cell>
          <cell r="AG307">
            <v>0</v>
          </cell>
          <cell r="AH307">
            <v>121300</v>
          </cell>
          <cell r="AI307">
            <v>51200.000000000007</v>
          </cell>
          <cell r="AJ307">
            <v>0</v>
          </cell>
          <cell r="AK307">
            <v>0</v>
          </cell>
          <cell r="AL307">
            <v>12602.71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1941120</v>
          </cell>
          <cell r="AV307">
            <v>398739.33579740732</v>
          </cell>
          <cell r="AW307">
            <v>185102.71</v>
          </cell>
          <cell r="AX307">
            <v>287864.8525407436</v>
          </cell>
          <cell r="AY307">
            <v>2524962.0457974072</v>
          </cell>
          <cell r="AZ307">
            <v>2512359.3357974072</v>
          </cell>
          <cell r="BA307">
            <v>5525</v>
          </cell>
          <cell r="BB307">
            <v>2254200</v>
          </cell>
          <cell r="BC307">
            <v>0</v>
          </cell>
          <cell r="BD307">
            <v>0</v>
          </cell>
          <cell r="BE307">
            <v>2524962.0457974072</v>
          </cell>
          <cell r="BF307">
            <v>0</v>
          </cell>
          <cell r="BG307">
            <v>2524962.0457974072</v>
          </cell>
          <cell r="BH307">
            <v>2266802.71</v>
          </cell>
          <cell r="BI307">
            <v>2081700</v>
          </cell>
          <cell r="BJ307">
            <v>2339859.3357974072</v>
          </cell>
          <cell r="BK307">
            <v>5734.9493524446252</v>
          </cell>
          <cell r="BL307">
            <v>5563.3739836683417</v>
          </cell>
          <cell r="BM307">
            <v>3.0840164490101612E-2</v>
          </cell>
          <cell r="BN307">
            <v>0</v>
          </cell>
          <cell r="BO307">
            <v>0</v>
          </cell>
          <cell r="BP307">
            <v>2524962.0457974072</v>
          </cell>
          <cell r="BQ307">
            <v>6157.7434700916847</v>
          </cell>
          <cell r="BR307" t="str">
            <v>Y</v>
          </cell>
          <cell r="BS307">
            <v>6188.632465189723</v>
          </cell>
          <cell r="BT307">
            <v>2.6570035691644733E-2</v>
          </cell>
          <cell r="BU307">
            <v>0</v>
          </cell>
          <cell r="BV307">
            <v>2524962.0457974072</v>
          </cell>
          <cell r="BW307">
            <v>0</v>
          </cell>
          <cell r="BX307">
            <v>2524962.0457974072</v>
          </cell>
          <cell r="BY307">
            <v>12602.71</v>
          </cell>
          <cell r="BZ307">
            <v>2512359.3357974072</v>
          </cell>
        </row>
        <row r="308">
          <cell r="C308">
            <v>9254050</v>
          </cell>
          <cell r="D308" t="str">
            <v>The Banovallum School</v>
          </cell>
          <cell r="E308">
            <v>608</v>
          </cell>
          <cell r="F308">
            <v>0</v>
          </cell>
          <cell r="G308">
            <v>608</v>
          </cell>
          <cell r="H308">
            <v>0</v>
          </cell>
          <cell r="I308">
            <v>1669248</v>
          </cell>
          <cell r="J308">
            <v>1226880</v>
          </cell>
          <cell r="K308">
            <v>0</v>
          </cell>
          <cell r="L308">
            <v>61099.999999999935</v>
          </cell>
          <cell r="M308">
            <v>0</v>
          </cell>
          <cell r="N308">
            <v>140995.00000000009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8000.0000000000045</v>
          </cell>
          <cell r="V308">
            <v>18274.999999999996</v>
          </cell>
          <cell r="W308">
            <v>6545.0000000000009</v>
          </cell>
          <cell r="X308">
            <v>75400.000000000189</v>
          </cell>
          <cell r="Y308">
            <v>0</v>
          </cell>
          <cell r="Z308">
            <v>889.99999999999829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327808.55998986092</v>
          </cell>
          <cell r="AF308">
            <v>0</v>
          </cell>
          <cell r="AG308">
            <v>0</v>
          </cell>
          <cell r="AH308">
            <v>121300</v>
          </cell>
          <cell r="AI308">
            <v>0</v>
          </cell>
          <cell r="AJ308">
            <v>0</v>
          </cell>
          <cell r="AK308">
            <v>0</v>
          </cell>
          <cell r="AL308">
            <v>18720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2896128</v>
          </cell>
          <cell r="AV308">
            <v>639013.55998986121</v>
          </cell>
          <cell r="AW308">
            <v>140020</v>
          </cell>
          <cell r="AX308">
            <v>458141.35279399174</v>
          </cell>
          <cell r="AY308">
            <v>3675161.5599898612</v>
          </cell>
          <cell r="AZ308">
            <v>3656441.5599898612</v>
          </cell>
          <cell r="BA308">
            <v>5525</v>
          </cell>
          <cell r="BB308">
            <v>3359200</v>
          </cell>
          <cell r="BC308">
            <v>0</v>
          </cell>
          <cell r="BD308">
            <v>0</v>
          </cell>
          <cell r="BE308">
            <v>3675161.5599898612</v>
          </cell>
          <cell r="BF308">
            <v>0</v>
          </cell>
          <cell r="BG308">
            <v>3675161.5599898607</v>
          </cell>
          <cell r="BH308">
            <v>3377920</v>
          </cell>
          <cell r="BI308">
            <v>3237900</v>
          </cell>
          <cell r="BJ308">
            <v>3535141.5599898612</v>
          </cell>
          <cell r="BK308">
            <v>5814.3775657727983</v>
          </cell>
          <cell r="BL308">
            <v>5605.6532639291463</v>
          </cell>
          <cell r="BM308">
            <v>3.7234607995955821E-2</v>
          </cell>
          <cell r="BN308">
            <v>0</v>
          </cell>
          <cell r="BO308">
            <v>0</v>
          </cell>
          <cell r="BP308">
            <v>3675161.5599898612</v>
          </cell>
          <cell r="BQ308">
            <v>6013.8841447201667</v>
          </cell>
          <cell r="BR308" t="str">
            <v>Y</v>
          </cell>
          <cell r="BS308">
            <v>6044.6736184043766</v>
          </cell>
          <cell r="BT308">
            <v>3.6621611303639723E-2</v>
          </cell>
          <cell r="BU308">
            <v>0</v>
          </cell>
          <cell r="BV308">
            <v>3675161.5599898612</v>
          </cell>
          <cell r="BW308">
            <v>0</v>
          </cell>
          <cell r="BX308">
            <v>3675161.5599898612</v>
          </cell>
          <cell r="BY308">
            <v>18720</v>
          </cell>
          <cell r="BZ308">
            <v>3656441.5599898612</v>
          </cell>
        </row>
        <row r="309">
          <cell r="C309">
            <v>9254052</v>
          </cell>
          <cell r="D309" t="str">
            <v>The Giles Academy</v>
          </cell>
          <cell r="E309">
            <v>729</v>
          </cell>
          <cell r="F309">
            <v>0</v>
          </cell>
          <cell r="G309">
            <v>729</v>
          </cell>
          <cell r="H309">
            <v>0</v>
          </cell>
          <cell r="I309">
            <v>1832544</v>
          </cell>
          <cell r="J309">
            <v>1661400</v>
          </cell>
          <cell r="K309">
            <v>0</v>
          </cell>
          <cell r="L309">
            <v>78959.999999999884</v>
          </cell>
          <cell r="M309">
            <v>0</v>
          </cell>
          <cell r="N309">
            <v>185110.00000000023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86399.999999999913</v>
          </cell>
          <cell r="V309">
            <v>43775.000000000036</v>
          </cell>
          <cell r="W309">
            <v>16660.000000000004</v>
          </cell>
          <cell r="X309">
            <v>2599.9999999999986</v>
          </cell>
          <cell r="Y309">
            <v>4200.0000000000009</v>
          </cell>
          <cell r="Z309">
            <v>10679.999999999973</v>
          </cell>
          <cell r="AA309">
            <v>0</v>
          </cell>
          <cell r="AB309">
            <v>80220.248962655605</v>
          </cell>
          <cell r="AC309">
            <v>0</v>
          </cell>
          <cell r="AD309">
            <v>0</v>
          </cell>
          <cell r="AE309">
            <v>392390.79707686644</v>
          </cell>
          <cell r="AF309">
            <v>0</v>
          </cell>
          <cell r="AG309">
            <v>0</v>
          </cell>
          <cell r="AH309">
            <v>121300</v>
          </cell>
          <cell r="AI309">
            <v>0</v>
          </cell>
          <cell r="AJ309">
            <v>0</v>
          </cell>
          <cell r="AK309">
            <v>0</v>
          </cell>
          <cell r="AL309">
            <v>34840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3493944</v>
          </cell>
          <cell r="AV309">
            <v>900996.04603952216</v>
          </cell>
          <cell r="AW309">
            <v>156140</v>
          </cell>
          <cell r="AX309">
            <v>576619.78338775109</v>
          </cell>
          <cell r="AY309">
            <v>4551080.0460395217</v>
          </cell>
          <cell r="AZ309">
            <v>4516240.0460395217</v>
          </cell>
          <cell r="BA309">
            <v>5525</v>
          </cell>
          <cell r="BB309">
            <v>4027725</v>
          </cell>
          <cell r="BC309">
            <v>0</v>
          </cell>
          <cell r="BD309">
            <v>0</v>
          </cell>
          <cell r="BE309">
            <v>4551080.0460395217</v>
          </cell>
          <cell r="BF309">
            <v>0</v>
          </cell>
          <cell r="BG309">
            <v>4551080.0460395217</v>
          </cell>
          <cell r="BH309">
            <v>4062565</v>
          </cell>
          <cell r="BI309">
            <v>3906425</v>
          </cell>
          <cell r="BJ309">
            <v>4394940.0460395217</v>
          </cell>
          <cell r="BK309">
            <v>6028.7243429897417</v>
          </cell>
          <cell r="BL309">
            <v>5729.0436597452235</v>
          </cell>
          <cell r="BM309">
            <v>5.2309024165796858E-2</v>
          </cell>
          <cell r="BN309">
            <v>0</v>
          </cell>
          <cell r="BO309">
            <v>0</v>
          </cell>
          <cell r="BP309">
            <v>4551080.0460395217</v>
          </cell>
          <cell r="BQ309">
            <v>6195.1166612339121</v>
          </cell>
          <cell r="BR309" t="str">
            <v>Y</v>
          </cell>
          <cell r="BS309">
            <v>6242.9081564328144</v>
          </cell>
          <cell r="BT309">
            <v>5.3131375612790244E-2</v>
          </cell>
          <cell r="BU309">
            <v>0</v>
          </cell>
          <cell r="BV309">
            <v>4551080.0460395217</v>
          </cell>
          <cell r="BW309">
            <v>0</v>
          </cell>
          <cell r="BX309">
            <v>4551080.0460395217</v>
          </cell>
          <cell r="BY309">
            <v>34840</v>
          </cell>
          <cell r="BZ309">
            <v>4516240.0460395217</v>
          </cell>
        </row>
        <row r="310">
          <cell r="C310">
            <v>9254053</v>
          </cell>
          <cell r="D310" t="str">
            <v>West Grantham Church of England Secondary Academy</v>
          </cell>
          <cell r="E310">
            <v>301</v>
          </cell>
          <cell r="F310">
            <v>0</v>
          </cell>
          <cell r="G310">
            <v>301</v>
          </cell>
          <cell r="H310">
            <v>0</v>
          </cell>
          <cell r="I310">
            <v>689472</v>
          </cell>
          <cell r="J310">
            <v>761688</v>
          </cell>
          <cell r="K310">
            <v>0</v>
          </cell>
          <cell r="L310">
            <v>62980.000000000044</v>
          </cell>
          <cell r="M310">
            <v>0</v>
          </cell>
          <cell r="N310">
            <v>137534.99999999991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15039.999999999965</v>
          </cell>
          <cell r="V310">
            <v>18699.999999999938</v>
          </cell>
          <cell r="W310">
            <v>16660.000000000004</v>
          </cell>
          <cell r="X310">
            <v>13649.999999999998</v>
          </cell>
          <cell r="Y310">
            <v>52500.000000000029</v>
          </cell>
          <cell r="Z310">
            <v>0</v>
          </cell>
          <cell r="AA310">
            <v>0</v>
          </cell>
          <cell r="AB310">
            <v>19889.999999999989</v>
          </cell>
          <cell r="AC310">
            <v>0</v>
          </cell>
          <cell r="AD310">
            <v>0</v>
          </cell>
          <cell r="AE310">
            <v>209352.20339008907</v>
          </cell>
          <cell r="AF310">
            <v>0</v>
          </cell>
          <cell r="AG310">
            <v>15880.199999999984</v>
          </cell>
          <cell r="AH310">
            <v>121300</v>
          </cell>
          <cell r="AI310">
            <v>0</v>
          </cell>
          <cell r="AJ310">
            <v>0</v>
          </cell>
          <cell r="AK310">
            <v>0</v>
          </cell>
          <cell r="AL310">
            <v>9942.24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1451160</v>
          </cell>
          <cell r="AV310">
            <v>562187.40339008893</v>
          </cell>
          <cell r="AW310">
            <v>131242.23999999999</v>
          </cell>
          <cell r="AX310">
            <v>322072.68823936669</v>
          </cell>
          <cell r="AY310">
            <v>2144589.6433900893</v>
          </cell>
          <cell r="AZ310">
            <v>2134647.403390089</v>
          </cell>
          <cell r="BA310">
            <v>5525</v>
          </cell>
          <cell r="BB310">
            <v>1663025</v>
          </cell>
          <cell r="BC310">
            <v>0</v>
          </cell>
          <cell r="BD310">
            <v>0</v>
          </cell>
          <cell r="BE310">
            <v>2144589.6433900893</v>
          </cell>
          <cell r="BF310">
            <v>0</v>
          </cell>
          <cell r="BG310">
            <v>2144589.6433900893</v>
          </cell>
          <cell r="BH310">
            <v>1672967.24</v>
          </cell>
          <cell r="BI310">
            <v>1541725</v>
          </cell>
          <cell r="BJ310">
            <v>2013347.4033900893</v>
          </cell>
          <cell r="BK310">
            <v>6688.8618052826887</v>
          </cell>
          <cell r="BL310">
            <v>6473.4773589506167</v>
          </cell>
          <cell r="BM310">
            <v>3.3271831256854338E-2</v>
          </cell>
          <cell r="BN310">
            <v>0</v>
          </cell>
          <cell r="BO310">
            <v>0</v>
          </cell>
          <cell r="BP310">
            <v>2144589.6433900893</v>
          </cell>
          <cell r="BQ310">
            <v>7091.8518385052794</v>
          </cell>
          <cell r="BR310" t="str">
            <v>Y</v>
          </cell>
          <cell r="BS310">
            <v>7124.8825361796989</v>
          </cell>
          <cell r="BT310">
            <v>3.5812297427481488E-2</v>
          </cell>
          <cell r="BU310">
            <v>0</v>
          </cell>
          <cell r="BV310">
            <v>2144589.6433900893</v>
          </cell>
          <cell r="BW310">
            <v>0</v>
          </cell>
          <cell r="BX310">
            <v>2144589.6433900893</v>
          </cell>
          <cell r="BY310">
            <v>9942.24</v>
          </cell>
          <cell r="BZ310">
            <v>2134647.403390089</v>
          </cell>
        </row>
        <row r="311">
          <cell r="C311">
            <v>9254067</v>
          </cell>
          <cell r="D311" t="str">
            <v>Stamford Welland Academy</v>
          </cell>
          <cell r="E311">
            <v>524</v>
          </cell>
          <cell r="F311">
            <v>0</v>
          </cell>
          <cell r="G311">
            <v>524</v>
          </cell>
          <cell r="H311">
            <v>0</v>
          </cell>
          <cell r="I311">
            <v>1378944</v>
          </cell>
          <cell r="J311">
            <v>1124640</v>
          </cell>
          <cell r="K311">
            <v>0</v>
          </cell>
          <cell r="L311">
            <v>71440.000000000102</v>
          </cell>
          <cell r="M311">
            <v>0</v>
          </cell>
          <cell r="N311">
            <v>153105.00000000012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25648.948374760981</v>
          </cell>
          <cell r="V311">
            <v>31935.946462715019</v>
          </cell>
          <cell r="W311">
            <v>0</v>
          </cell>
          <cell r="X311">
            <v>651.24282982791647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269473.27515298565</v>
          </cell>
          <cell r="AF311">
            <v>0</v>
          </cell>
          <cell r="AG311">
            <v>0</v>
          </cell>
          <cell r="AH311">
            <v>121300</v>
          </cell>
          <cell r="AI311">
            <v>20266.666666666672</v>
          </cell>
          <cell r="AJ311">
            <v>0</v>
          </cell>
          <cell r="AK311">
            <v>0</v>
          </cell>
          <cell r="AL311">
            <v>14376.1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2503584</v>
          </cell>
          <cell r="AV311">
            <v>552254.41282028984</v>
          </cell>
          <cell r="AW311">
            <v>155942.76666666669</v>
          </cell>
          <cell r="AX311">
            <v>372372.02391404548</v>
          </cell>
          <cell r="AY311">
            <v>3211781.1794869564</v>
          </cell>
          <cell r="AZ311">
            <v>3197405.0794869564</v>
          </cell>
          <cell r="BA311">
            <v>5525</v>
          </cell>
          <cell r="BB311">
            <v>2895100</v>
          </cell>
          <cell r="BC311">
            <v>0</v>
          </cell>
          <cell r="BD311">
            <v>0</v>
          </cell>
          <cell r="BE311">
            <v>3211781.1794869564</v>
          </cell>
          <cell r="BF311">
            <v>0</v>
          </cell>
          <cell r="BG311">
            <v>3211781.179486956</v>
          </cell>
          <cell r="BH311">
            <v>2909476.1</v>
          </cell>
          <cell r="BI311">
            <v>2753533.3333333335</v>
          </cell>
          <cell r="BJ311">
            <v>3055838.4128202898</v>
          </cell>
          <cell r="BK311">
            <v>5831.7526962219272</v>
          </cell>
          <cell r="BL311">
            <v>5545.5280367697596</v>
          </cell>
          <cell r="BM311">
            <v>5.161359884114694E-2</v>
          </cell>
          <cell r="BN311">
            <v>0</v>
          </cell>
          <cell r="BO311">
            <v>0</v>
          </cell>
          <cell r="BP311">
            <v>3211781.1794869564</v>
          </cell>
          <cell r="BQ311">
            <v>6101.9180906239626</v>
          </cell>
          <cell r="BR311" t="str">
            <v>Y</v>
          </cell>
          <cell r="BS311">
            <v>6129.3533959674742</v>
          </cell>
          <cell r="BT311">
            <v>4.4553343236657161E-2</v>
          </cell>
          <cell r="BU311">
            <v>0</v>
          </cell>
          <cell r="BV311">
            <v>3211781.1794869564</v>
          </cell>
          <cell r="BW311">
            <v>0</v>
          </cell>
          <cell r="BX311">
            <v>3211781.1794869564</v>
          </cell>
          <cell r="BY311">
            <v>14792.48</v>
          </cell>
          <cell r="BZ311">
            <v>3196988.6994869565</v>
          </cell>
        </row>
        <row r="312">
          <cell r="C312">
            <v>9254072</v>
          </cell>
          <cell r="D312" t="str">
            <v>Haven High Academy</v>
          </cell>
          <cell r="E312">
            <v>1427.1666666666665</v>
          </cell>
          <cell r="F312">
            <v>0</v>
          </cell>
          <cell r="G312">
            <v>1427.1666666666665</v>
          </cell>
          <cell r="H312">
            <v>0</v>
          </cell>
          <cell r="I312">
            <v>4391604</v>
          </cell>
          <cell r="J312">
            <v>2346408</v>
          </cell>
          <cell r="K312">
            <v>0</v>
          </cell>
          <cell r="L312">
            <v>171770.43156890784</v>
          </cell>
          <cell r="M312">
            <v>0</v>
          </cell>
          <cell r="N312">
            <v>391189.65009537461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100942.94706723893</v>
          </cell>
          <cell r="V312">
            <v>129726.18323795884</v>
          </cell>
          <cell r="W312">
            <v>59526.529566046687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153617.63819095466</v>
          </cell>
          <cell r="AC312">
            <v>0</v>
          </cell>
          <cell r="AD312">
            <v>0</v>
          </cell>
          <cell r="AE312">
            <v>859082.20722422213</v>
          </cell>
          <cell r="AF312">
            <v>0</v>
          </cell>
          <cell r="AG312">
            <v>24800.803438395484</v>
          </cell>
          <cell r="AH312">
            <v>121300</v>
          </cell>
          <cell r="AI312">
            <v>0</v>
          </cell>
          <cell r="AJ312">
            <v>0</v>
          </cell>
          <cell r="AK312">
            <v>164735</v>
          </cell>
          <cell r="AL312">
            <v>36816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6738012</v>
          </cell>
          <cell r="AV312">
            <v>1890656.3903890993</v>
          </cell>
          <cell r="AW312">
            <v>322851</v>
          </cell>
          <cell r="AX312">
            <v>1157433.7002068684</v>
          </cell>
          <cell r="AY312">
            <v>8951519.3903890997</v>
          </cell>
          <cell r="AZ312">
            <v>8749968.3903890997</v>
          </cell>
          <cell r="BA312">
            <v>5525</v>
          </cell>
          <cell r="BB312">
            <v>7885095.8333333321</v>
          </cell>
          <cell r="BC312">
            <v>0</v>
          </cell>
          <cell r="BD312">
            <v>0</v>
          </cell>
          <cell r="BE312">
            <v>8951519.3903890997</v>
          </cell>
          <cell r="BF312">
            <v>0</v>
          </cell>
          <cell r="BG312">
            <v>8951519.3903890997</v>
          </cell>
          <cell r="BH312">
            <v>8086646.8333333321</v>
          </cell>
          <cell r="BI312">
            <v>7928530.8333333321</v>
          </cell>
          <cell r="BJ312">
            <v>8793403.3903890997</v>
          </cell>
          <cell r="BK312">
            <v>6161.441123710686</v>
          </cell>
          <cell r="BL312">
            <v>5959.3718517428351</v>
          </cell>
          <cell r="BM312">
            <v>3.3907813943302625E-2</v>
          </cell>
          <cell r="BN312">
            <v>0</v>
          </cell>
          <cell r="BO312">
            <v>0</v>
          </cell>
          <cell r="BP312">
            <v>8951519.3903890997</v>
          </cell>
          <cell r="BQ312">
            <v>6131.0066965239521</v>
          </cell>
          <cell r="BR312" t="str">
            <v>Y</v>
          </cell>
          <cell r="BS312">
            <v>6272.2312673519336</v>
          </cell>
          <cell r="BT312">
            <v>3.1303615685889241E-2</v>
          </cell>
          <cell r="BU312">
            <v>0</v>
          </cell>
          <cell r="BV312">
            <v>8951519.3903890997</v>
          </cell>
          <cell r="BW312">
            <v>0</v>
          </cell>
          <cell r="BX312">
            <v>8951519.3903890997</v>
          </cell>
          <cell r="BY312">
            <v>36816</v>
          </cell>
          <cell r="BZ312">
            <v>8914703.3903890997</v>
          </cell>
        </row>
        <row r="313">
          <cell r="C313">
            <v>9254501</v>
          </cell>
          <cell r="D313" t="str">
            <v>Bourne Grammar School</v>
          </cell>
          <cell r="E313">
            <v>1208</v>
          </cell>
          <cell r="F313">
            <v>0</v>
          </cell>
          <cell r="G313">
            <v>1208</v>
          </cell>
          <cell r="H313">
            <v>0</v>
          </cell>
          <cell r="I313">
            <v>3279528</v>
          </cell>
          <cell r="J313">
            <v>2479320</v>
          </cell>
          <cell r="K313">
            <v>0</v>
          </cell>
          <cell r="L313">
            <v>27729.999999999996</v>
          </cell>
          <cell r="M313">
            <v>0</v>
          </cell>
          <cell r="N313">
            <v>75255.000000000029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25300.944490472255</v>
          </cell>
          <cell r="V313">
            <v>17439.436619718312</v>
          </cell>
          <cell r="W313">
            <v>12505.352112676021</v>
          </cell>
          <cell r="X313">
            <v>650.53852526926255</v>
          </cell>
          <cell r="Y313">
            <v>5604.639602319804</v>
          </cell>
          <cell r="Z313">
            <v>0</v>
          </cell>
          <cell r="AA313">
            <v>0</v>
          </cell>
          <cell r="AB313">
            <v>1530.0000000000002</v>
          </cell>
          <cell r="AC313">
            <v>0</v>
          </cell>
          <cell r="AD313">
            <v>0</v>
          </cell>
          <cell r="AE313">
            <v>38353.497267384279</v>
          </cell>
          <cell r="AF313">
            <v>0</v>
          </cell>
          <cell r="AG313">
            <v>0</v>
          </cell>
          <cell r="AH313">
            <v>121300</v>
          </cell>
          <cell r="AI313">
            <v>0</v>
          </cell>
          <cell r="AJ313">
            <v>0</v>
          </cell>
          <cell r="AK313">
            <v>0</v>
          </cell>
          <cell r="AL313">
            <v>40300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5758848</v>
          </cell>
          <cell r="AV313">
            <v>204369.40861783994</v>
          </cell>
          <cell r="AW313">
            <v>161600</v>
          </cell>
          <cell r="AX313">
            <v>374771.4995822857</v>
          </cell>
          <cell r="AY313">
            <v>6124817.4086178401</v>
          </cell>
          <cell r="AZ313">
            <v>6084517.4086178401</v>
          </cell>
          <cell r="BA313">
            <v>5525</v>
          </cell>
          <cell r="BB313">
            <v>6674200</v>
          </cell>
          <cell r="BC313">
            <v>0</v>
          </cell>
          <cell r="BD313">
            <v>589682.59138215985</v>
          </cell>
          <cell r="BE313">
            <v>6714500</v>
          </cell>
          <cell r="BF313">
            <v>0</v>
          </cell>
          <cell r="BG313">
            <v>6714500</v>
          </cell>
          <cell r="BH313">
            <v>6714500</v>
          </cell>
          <cell r="BI313">
            <v>6552900</v>
          </cell>
          <cell r="BJ313">
            <v>6552900</v>
          </cell>
          <cell r="BK313">
            <v>5424.5860927152316</v>
          </cell>
          <cell r="BL313">
            <v>5313.5785953177256</v>
          </cell>
          <cell r="BM313">
            <v>2.0891287369932728E-2</v>
          </cell>
          <cell r="BN313">
            <v>0</v>
          </cell>
          <cell r="BO313">
            <v>0</v>
          </cell>
          <cell r="BP313">
            <v>6714500</v>
          </cell>
          <cell r="BQ313">
            <v>5525</v>
          </cell>
          <cell r="BR313" t="str">
            <v>Y</v>
          </cell>
          <cell r="BS313">
            <v>5558.3609271523183</v>
          </cell>
          <cell r="BT313">
            <v>2.0126885768459335E-2</v>
          </cell>
          <cell r="BU313">
            <v>0</v>
          </cell>
          <cell r="BV313">
            <v>6714500</v>
          </cell>
          <cell r="BW313">
            <v>0</v>
          </cell>
          <cell r="BX313">
            <v>6714500</v>
          </cell>
          <cell r="BY313">
            <v>40300</v>
          </cell>
          <cell r="BZ313">
            <v>6674200</v>
          </cell>
        </row>
        <row r="314">
          <cell r="C314">
            <v>9254507</v>
          </cell>
          <cell r="D314" t="str">
            <v>The Thomas Cowley High School</v>
          </cell>
          <cell r="E314">
            <v>615</v>
          </cell>
          <cell r="F314">
            <v>0</v>
          </cell>
          <cell r="G314">
            <v>615</v>
          </cell>
          <cell r="H314">
            <v>0</v>
          </cell>
          <cell r="I314">
            <v>1719144</v>
          </cell>
          <cell r="J314">
            <v>1206432</v>
          </cell>
          <cell r="K314">
            <v>0</v>
          </cell>
          <cell r="L314">
            <v>75199.999999999927</v>
          </cell>
          <cell r="M314">
            <v>0</v>
          </cell>
          <cell r="N314">
            <v>166080.00000000026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49599.999999999956</v>
          </cell>
          <cell r="V314">
            <v>4249.9999999999964</v>
          </cell>
          <cell r="W314">
            <v>6544.9999999999936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6120.0000000000027</v>
          </cell>
          <cell r="AC314">
            <v>0</v>
          </cell>
          <cell r="AD314">
            <v>0</v>
          </cell>
          <cell r="AE314">
            <v>326962.61195894436</v>
          </cell>
          <cell r="AF314">
            <v>0</v>
          </cell>
          <cell r="AG314">
            <v>9443.0000000000273</v>
          </cell>
          <cell r="AH314">
            <v>121300</v>
          </cell>
          <cell r="AI314">
            <v>0</v>
          </cell>
          <cell r="AJ314">
            <v>0</v>
          </cell>
          <cell r="AK314">
            <v>0</v>
          </cell>
          <cell r="AL314">
            <v>15313.6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2925576</v>
          </cell>
          <cell r="AV314">
            <v>644200.61195894447</v>
          </cell>
          <cell r="AW314">
            <v>136613.6</v>
          </cell>
          <cell r="AX314">
            <v>431776.74271247041</v>
          </cell>
          <cell r="AY314">
            <v>3706390.2119589443</v>
          </cell>
          <cell r="AZ314">
            <v>3691076.6119589442</v>
          </cell>
          <cell r="BA314">
            <v>5525</v>
          </cell>
          <cell r="BB314">
            <v>3397875</v>
          </cell>
          <cell r="BC314">
            <v>0</v>
          </cell>
          <cell r="BD314">
            <v>0</v>
          </cell>
          <cell r="BE314">
            <v>3706390.2119589443</v>
          </cell>
          <cell r="BF314">
            <v>0</v>
          </cell>
          <cell r="BG314">
            <v>3706390.2119589448</v>
          </cell>
          <cell r="BH314">
            <v>3413188.6</v>
          </cell>
          <cell r="BI314">
            <v>3276575</v>
          </cell>
          <cell r="BJ314">
            <v>3569776.6119589442</v>
          </cell>
          <cell r="BK314">
            <v>5804.5148161934048</v>
          </cell>
          <cell r="BL314">
            <v>5614.2548644151566</v>
          </cell>
          <cell r="BM314">
            <v>3.3888727243961317E-2</v>
          </cell>
          <cell r="BN314">
            <v>0</v>
          </cell>
          <cell r="BO314">
            <v>0</v>
          </cell>
          <cell r="BP314">
            <v>3706390.2119589443</v>
          </cell>
          <cell r="BQ314">
            <v>6001.7505885511291</v>
          </cell>
          <cell r="BR314" t="str">
            <v>Y</v>
          </cell>
          <cell r="BS314">
            <v>6026.6507511527552</v>
          </cell>
          <cell r="BT314">
            <v>3.2089181857994253E-2</v>
          </cell>
          <cell r="BU314">
            <v>0</v>
          </cell>
          <cell r="BV314">
            <v>3706390.2119589443</v>
          </cell>
          <cell r="BW314">
            <v>0</v>
          </cell>
          <cell r="BX314">
            <v>3706390.2119589443</v>
          </cell>
          <cell r="BY314">
            <v>15286.16</v>
          </cell>
          <cell r="BZ314">
            <v>3691104.0519589442</v>
          </cell>
        </row>
        <row r="315">
          <cell r="C315">
            <v>9254514</v>
          </cell>
          <cell r="D315" t="str">
            <v>De Aston School</v>
          </cell>
          <cell r="E315">
            <v>861</v>
          </cell>
          <cell r="F315">
            <v>0</v>
          </cell>
          <cell r="G315">
            <v>861</v>
          </cell>
          <cell r="H315">
            <v>0</v>
          </cell>
          <cell r="I315">
            <v>2444904</v>
          </cell>
          <cell r="J315">
            <v>1646064</v>
          </cell>
          <cell r="K315">
            <v>0</v>
          </cell>
          <cell r="L315">
            <v>100110.00000000019</v>
          </cell>
          <cell r="M315">
            <v>0</v>
          </cell>
          <cell r="N315">
            <v>218845.0000000002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14079.999999999998</v>
          </cell>
          <cell r="V315">
            <v>105825</v>
          </cell>
          <cell r="W315">
            <v>0</v>
          </cell>
          <cell r="X315">
            <v>35100</v>
          </cell>
          <cell r="Y315">
            <v>16799.999999999993</v>
          </cell>
          <cell r="Z315">
            <v>12459.999999999987</v>
          </cell>
          <cell r="AA315">
            <v>0</v>
          </cell>
          <cell r="AB315">
            <v>7694.6845794392484</v>
          </cell>
          <cell r="AC315">
            <v>0</v>
          </cell>
          <cell r="AD315">
            <v>0</v>
          </cell>
          <cell r="AE315">
            <v>408994.39079859405</v>
          </cell>
          <cell r="AF315">
            <v>0</v>
          </cell>
          <cell r="AG315">
            <v>0</v>
          </cell>
          <cell r="AH315">
            <v>121300</v>
          </cell>
          <cell r="AI315">
            <v>0</v>
          </cell>
          <cell r="AJ315">
            <v>0</v>
          </cell>
          <cell r="AK315">
            <v>0</v>
          </cell>
          <cell r="AL315">
            <v>33800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4090968</v>
          </cell>
          <cell r="AV315">
            <v>919909.07537803368</v>
          </cell>
          <cell r="AW315">
            <v>155100</v>
          </cell>
          <cell r="AX315">
            <v>640095.14215844695</v>
          </cell>
          <cell r="AY315">
            <v>5165977.0753780333</v>
          </cell>
          <cell r="AZ315">
            <v>5132177.0753780333</v>
          </cell>
          <cell r="BA315">
            <v>5525</v>
          </cell>
          <cell r="BB315">
            <v>4757025</v>
          </cell>
          <cell r="BC315">
            <v>0</v>
          </cell>
          <cell r="BD315">
            <v>0</v>
          </cell>
          <cell r="BE315">
            <v>5165977.0753780333</v>
          </cell>
          <cell r="BF315">
            <v>0</v>
          </cell>
          <cell r="BG315">
            <v>5165977.0753780333</v>
          </cell>
          <cell r="BH315">
            <v>4790825</v>
          </cell>
          <cell r="BI315">
            <v>4635725</v>
          </cell>
          <cell r="BJ315">
            <v>5010877.0753780333</v>
          </cell>
          <cell r="BK315">
            <v>5819.8340016005031</v>
          </cell>
          <cell r="BL315">
            <v>5645.2569722289891</v>
          </cell>
          <cell r="BM315">
            <v>3.092454962286395E-2</v>
          </cell>
          <cell r="BN315">
            <v>0</v>
          </cell>
          <cell r="BO315">
            <v>0</v>
          </cell>
          <cell r="BP315">
            <v>5165977.0753780333</v>
          </cell>
          <cell r="BQ315">
            <v>5960.7166961417342</v>
          </cell>
          <cell r="BR315" t="str">
            <v>Y</v>
          </cell>
          <cell r="BS315">
            <v>5999.9733744228033</v>
          </cell>
          <cell r="BT315">
            <v>2.8418843266755367E-2</v>
          </cell>
          <cell r="BU315">
            <v>0</v>
          </cell>
          <cell r="BV315">
            <v>5165977.0753780333</v>
          </cell>
          <cell r="BW315">
            <v>0</v>
          </cell>
          <cell r="BX315">
            <v>5165977.0753780333</v>
          </cell>
          <cell r="BY315">
            <v>33800</v>
          </cell>
          <cell r="BZ315">
            <v>5132177.0753780333</v>
          </cell>
        </row>
        <row r="316">
          <cell r="C316">
            <v>9254516</v>
          </cell>
          <cell r="D316" t="str">
            <v>William Lovell Church of England Academy</v>
          </cell>
          <cell r="E316">
            <v>292</v>
          </cell>
          <cell r="F316">
            <v>0</v>
          </cell>
          <cell r="G316">
            <v>292</v>
          </cell>
          <cell r="H316">
            <v>0</v>
          </cell>
          <cell r="I316">
            <v>830088</v>
          </cell>
          <cell r="J316">
            <v>557208</v>
          </cell>
          <cell r="K316">
            <v>0</v>
          </cell>
          <cell r="L316">
            <v>53580.000000000051</v>
          </cell>
          <cell r="M316">
            <v>0</v>
          </cell>
          <cell r="N316">
            <v>114180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30719.999999999978</v>
          </cell>
          <cell r="V316">
            <v>11474.999999999996</v>
          </cell>
          <cell r="W316">
            <v>11304.999999999995</v>
          </cell>
          <cell r="X316">
            <v>2600</v>
          </cell>
          <cell r="Y316">
            <v>0</v>
          </cell>
          <cell r="Z316">
            <v>3560</v>
          </cell>
          <cell r="AA316">
            <v>0</v>
          </cell>
          <cell r="AB316">
            <v>1530.000000000002</v>
          </cell>
          <cell r="AC316">
            <v>0</v>
          </cell>
          <cell r="AD316">
            <v>0</v>
          </cell>
          <cell r="AE316">
            <v>174157.09211705218</v>
          </cell>
          <cell r="AF316">
            <v>0</v>
          </cell>
          <cell r="AG316">
            <v>24578.400000000111</v>
          </cell>
          <cell r="AH316">
            <v>121300</v>
          </cell>
          <cell r="AI316">
            <v>80000</v>
          </cell>
          <cell r="AJ316">
            <v>0</v>
          </cell>
          <cell r="AK316">
            <v>0</v>
          </cell>
          <cell r="AL316">
            <v>13416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1387296</v>
          </cell>
          <cell r="AV316">
            <v>427685.49211705232</v>
          </cell>
          <cell r="AW316">
            <v>214716</v>
          </cell>
          <cell r="AX316">
            <v>251475.82259496514</v>
          </cell>
          <cell r="AY316">
            <v>2029697.4921170524</v>
          </cell>
          <cell r="AZ316">
            <v>2016281.4921170524</v>
          </cell>
          <cell r="BA316">
            <v>5525</v>
          </cell>
          <cell r="BB316">
            <v>1613300</v>
          </cell>
          <cell r="BC316">
            <v>0</v>
          </cell>
          <cell r="BD316">
            <v>0</v>
          </cell>
          <cell r="BE316">
            <v>2029697.4921170524</v>
          </cell>
          <cell r="BF316">
            <v>0</v>
          </cell>
          <cell r="BG316">
            <v>2029697.4921170522</v>
          </cell>
          <cell r="BH316">
            <v>1626716</v>
          </cell>
          <cell r="BI316">
            <v>1412000</v>
          </cell>
          <cell r="BJ316">
            <v>1814981.4921170524</v>
          </cell>
          <cell r="BK316">
            <v>6215.6900414967549</v>
          </cell>
          <cell r="BL316">
            <v>5877.9679352313169</v>
          </cell>
          <cell r="BM316">
            <v>5.7455588391559939E-2</v>
          </cell>
          <cell r="BN316">
            <v>0</v>
          </cell>
          <cell r="BO316">
            <v>0</v>
          </cell>
          <cell r="BP316">
            <v>2029697.4921170524</v>
          </cell>
          <cell r="BQ316">
            <v>6905.0736031405904</v>
          </cell>
          <cell r="BR316" t="str">
            <v>Y</v>
          </cell>
          <cell r="BS316">
            <v>6951.0188086200424</v>
          </cell>
          <cell r="BT316">
            <v>4.6512073025519296E-2</v>
          </cell>
          <cell r="BU316">
            <v>0</v>
          </cell>
          <cell r="BV316">
            <v>2029697.4921170524</v>
          </cell>
          <cell r="BW316">
            <v>0</v>
          </cell>
          <cell r="BX316">
            <v>2029697.4921170524</v>
          </cell>
          <cell r="BY316">
            <v>13416</v>
          </cell>
          <cell r="BZ316">
            <v>2016281.4921170524</v>
          </cell>
        </row>
        <row r="317">
          <cell r="C317">
            <v>9254603</v>
          </cell>
          <cell r="D317" t="str">
            <v>Spalding Grammar School</v>
          </cell>
          <cell r="E317">
            <v>694</v>
          </cell>
          <cell r="F317">
            <v>0</v>
          </cell>
          <cell r="G317">
            <v>694</v>
          </cell>
          <cell r="H317">
            <v>0</v>
          </cell>
          <cell r="I317">
            <v>2023056</v>
          </cell>
          <cell r="J317">
            <v>1267776</v>
          </cell>
          <cell r="K317">
            <v>0</v>
          </cell>
          <cell r="L317">
            <v>15980.000000000004</v>
          </cell>
          <cell r="M317">
            <v>0</v>
          </cell>
          <cell r="N317">
            <v>50170.000000000007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36532.640692640809</v>
          </cell>
          <cell r="V317">
            <v>20429.437229437244</v>
          </cell>
          <cell r="W317">
            <v>9533.7373737373764</v>
          </cell>
          <cell r="X317">
            <v>3254.6897546897571</v>
          </cell>
          <cell r="Y317">
            <v>701.01010101009956</v>
          </cell>
          <cell r="Z317">
            <v>0</v>
          </cell>
          <cell r="AA317">
            <v>0</v>
          </cell>
          <cell r="AB317">
            <v>4590.0000000000036</v>
          </cell>
          <cell r="AC317">
            <v>0</v>
          </cell>
          <cell r="AD317">
            <v>0</v>
          </cell>
          <cell r="AE317">
            <v>57144.213568892133</v>
          </cell>
          <cell r="AF317">
            <v>0</v>
          </cell>
          <cell r="AG317">
            <v>0</v>
          </cell>
          <cell r="AH317">
            <v>121300</v>
          </cell>
          <cell r="AI317">
            <v>0</v>
          </cell>
          <cell r="AJ317">
            <v>0</v>
          </cell>
          <cell r="AK317">
            <v>0</v>
          </cell>
          <cell r="AL317">
            <v>27404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3290832</v>
          </cell>
          <cell r="AV317">
            <v>198335.72872040741</v>
          </cell>
          <cell r="AW317">
            <v>148704</v>
          </cell>
          <cell r="AX317">
            <v>264207.42432839231</v>
          </cell>
          <cell r="AY317">
            <v>3637871.7287204075</v>
          </cell>
          <cell r="AZ317">
            <v>3610467.7287204075</v>
          </cell>
          <cell r="BA317">
            <v>5525</v>
          </cell>
          <cell r="BB317">
            <v>3834350</v>
          </cell>
          <cell r="BC317">
            <v>0</v>
          </cell>
          <cell r="BD317">
            <v>223882.27127959253</v>
          </cell>
          <cell r="BE317">
            <v>3861754</v>
          </cell>
          <cell r="BF317">
            <v>0</v>
          </cell>
          <cell r="BG317">
            <v>3861754</v>
          </cell>
          <cell r="BH317">
            <v>3861754</v>
          </cell>
          <cell r="BI317">
            <v>3713050</v>
          </cell>
          <cell r="BJ317">
            <v>3713050</v>
          </cell>
          <cell r="BK317">
            <v>5350.2161383285302</v>
          </cell>
          <cell r="BL317">
            <v>5230.6534954407298</v>
          </cell>
          <cell r="BM317">
            <v>2.2858069836210047E-2</v>
          </cell>
          <cell r="BN317">
            <v>0</v>
          </cell>
          <cell r="BO317">
            <v>0</v>
          </cell>
          <cell r="BP317">
            <v>3861754</v>
          </cell>
          <cell r="BQ317">
            <v>5525</v>
          </cell>
          <cell r="BR317" t="str">
            <v>Y</v>
          </cell>
          <cell r="BS317">
            <v>5564.4870317002878</v>
          </cell>
          <cell r="BT317">
            <v>1.97629802802608E-2</v>
          </cell>
          <cell r="BU317">
            <v>0</v>
          </cell>
          <cell r="BV317">
            <v>3861754</v>
          </cell>
          <cell r="BW317">
            <v>0</v>
          </cell>
          <cell r="BX317">
            <v>3861754</v>
          </cell>
          <cell r="BY317">
            <v>27404</v>
          </cell>
          <cell r="BZ317">
            <v>3834350</v>
          </cell>
        </row>
        <row r="318">
          <cell r="C318">
            <v>9255400</v>
          </cell>
          <cell r="D318" t="str">
            <v>Skegness Grammar School</v>
          </cell>
          <cell r="E318">
            <v>501</v>
          </cell>
          <cell r="F318">
            <v>0</v>
          </cell>
          <cell r="G318">
            <v>501</v>
          </cell>
          <cell r="H318">
            <v>0</v>
          </cell>
          <cell r="I318">
            <v>1555848</v>
          </cell>
          <cell r="J318">
            <v>807696</v>
          </cell>
          <cell r="K318">
            <v>0</v>
          </cell>
          <cell r="L318">
            <v>36659.999999999993</v>
          </cell>
          <cell r="M318">
            <v>0</v>
          </cell>
          <cell r="N318">
            <v>83905.000000000087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42088.016032064057</v>
          </cell>
          <cell r="V318">
            <v>38403.306613226501</v>
          </cell>
          <cell r="W318">
            <v>14934.619238476953</v>
          </cell>
          <cell r="X318">
            <v>28714.629258517023</v>
          </cell>
          <cell r="Y318">
            <v>44979.559118236444</v>
          </cell>
          <cell r="Z318">
            <v>50933.326653306765</v>
          </cell>
          <cell r="AA318">
            <v>0</v>
          </cell>
          <cell r="AB318">
            <v>4608.3967935871724</v>
          </cell>
          <cell r="AC318">
            <v>0</v>
          </cell>
          <cell r="AD318">
            <v>0</v>
          </cell>
          <cell r="AE318">
            <v>64258.386283104774</v>
          </cell>
          <cell r="AF318">
            <v>0</v>
          </cell>
          <cell r="AG318">
            <v>1250.1999999999859</v>
          </cell>
          <cell r="AH318">
            <v>121300</v>
          </cell>
          <cell r="AI318">
            <v>0</v>
          </cell>
          <cell r="AJ318">
            <v>0</v>
          </cell>
          <cell r="AK318">
            <v>0</v>
          </cell>
          <cell r="AL318">
            <v>28528.959999999999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2363544</v>
          </cell>
          <cell r="AV318">
            <v>410735.43999051984</v>
          </cell>
          <cell r="AW318">
            <v>149828.96</v>
          </cell>
          <cell r="AX318">
            <v>339363.8473911339</v>
          </cell>
          <cell r="AY318">
            <v>2924108.39999052</v>
          </cell>
          <cell r="AZ318">
            <v>2895579.43999052</v>
          </cell>
          <cell r="BA318">
            <v>5525</v>
          </cell>
          <cell r="BB318">
            <v>2768025</v>
          </cell>
          <cell r="BC318">
            <v>0</v>
          </cell>
          <cell r="BD318">
            <v>0</v>
          </cell>
          <cell r="BE318">
            <v>2924108.39999052</v>
          </cell>
          <cell r="BF318">
            <v>0</v>
          </cell>
          <cell r="BG318">
            <v>2924108.3999905195</v>
          </cell>
          <cell r="BH318">
            <v>2796553.96</v>
          </cell>
          <cell r="BI318">
            <v>2646725</v>
          </cell>
          <cell r="BJ318">
            <v>2774279.43999052</v>
          </cell>
          <cell r="BK318">
            <v>5537.4839121567265</v>
          </cell>
          <cell r="BL318">
            <v>5343.434041596639</v>
          </cell>
          <cell r="BM318">
            <v>3.6315573290412455E-2</v>
          </cell>
          <cell r="BN318">
            <v>0</v>
          </cell>
          <cell r="BO318">
            <v>0</v>
          </cell>
          <cell r="BP318">
            <v>2924108.39999052</v>
          </cell>
          <cell r="BQ318">
            <v>5779.5996806198</v>
          </cell>
          <cell r="BR318" t="str">
            <v>Y</v>
          </cell>
          <cell r="BS318">
            <v>5836.5437125559283</v>
          </cell>
          <cell r="BT318">
            <v>3.1519374391220989E-2</v>
          </cell>
          <cell r="BU318">
            <v>0</v>
          </cell>
          <cell r="BV318">
            <v>2924108.39999052</v>
          </cell>
          <cell r="BW318">
            <v>0</v>
          </cell>
          <cell r="BX318">
            <v>2924108.39999052</v>
          </cell>
          <cell r="BY318">
            <v>28528.959999999999</v>
          </cell>
          <cell r="BZ318">
            <v>2895579.43999052</v>
          </cell>
        </row>
        <row r="319">
          <cell r="C319">
            <v>9255401</v>
          </cell>
          <cell r="D319" t="str">
            <v>Queen Elizabeth's Grammar Alford - A Selective Academy</v>
          </cell>
          <cell r="E319">
            <v>427</v>
          </cell>
          <cell r="F319">
            <v>0</v>
          </cell>
          <cell r="G319">
            <v>427</v>
          </cell>
          <cell r="H319">
            <v>0</v>
          </cell>
          <cell r="I319">
            <v>1165752</v>
          </cell>
          <cell r="J319">
            <v>869040</v>
          </cell>
          <cell r="K319">
            <v>0</v>
          </cell>
          <cell r="L319">
            <v>26320.000000000091</v>
          </cell>
          <cell r="M319">
            <v>0</v>
          </cell>
          <cell r="N319">
            <v>59685.000000000022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14113.051643192512</v>
          </cell>
          <cell r="V319">
            <v>14483.920187793436</v>
          </cell>
          <cell r="W319">
            <v>50097.323943661897</v>
          </cell>
          <cell r="X319">
            <v>24757.981220657275</v>
          </cell>
          <cell r="Y319">
            <v>25960.798122065728</v>
          </cell>
          <cell r="Z319">
            <v>14273.427230046951</v>
          </cell>
          <cell r="AA319">
            <v>0</v>
          </cell>
          <cell r="AB319">
            <v>7650</v>
          </cell>
          <cell r="AC319">
            <v>0</v>
          </cell>
          <cell r="AD319">
            <v>0</v>
          </cell>
          <cell r="AE319">
            <v>38781.029372842095</v>
          </cell>
          <cell r="AF319">
            <v>0</v>
          </cell>
          <cell r="AG319">
            <v>0</v>
          </cell>
          <cell r="AH319">
            <v>121300</v>
          </cell>
          <cell r="AI319">
            <v>0</v>
          </cell>
          <cell r="AJ319">
            <v>0</v>
          </cell>
          <cell r="AK319">
            <v>0</v>
          </cell>
          <cell r="AL319">
            <v>21545.599999999999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2034792</v>
          </cell>
          <cell r="AV319">
            <v>276122.53172025998</v>
          </cell>
          <cell r="AW319">
            <v>142845.6</v>
          </cell>
          <cell r="AX319">
            <v>247479.17716642134</v>
          </cell>
          <cell r="AY319">
            <v>2453760.1317202603</v>
          </cell>
          <cell r="AZ319">
            <v>2432214.5317202602</v>
          </cell>
          <cell r="BA319">
            <v>5525</v>
          </cell>
          <cell r="BB319">
            <v>2359175</v>
          </cell>
          <cell r="BC319">
            <v>0</v>
          </cell>
          <cell r="BD319">
            <v>0</v>
          </cell>
          <cell r="BE319">
            <v>2453760.1317202603</v>
          </cell>
          <cell r="BF319">
            <v>0</v>
          </cell>
          <cell r="BG319">
            <v>2453760.1317202598</v>
          </cell>
          <cell r="BH319">
            <v>2380720.6</v>
          </cell>
          <cell r="BI319">
            <v>2237875</v>
          </cell>
          <cell r="BJ319">
            <v>2310914.5317202602</v>
          </cell>
          <cell r="BK319">
            <v>5411.9778260427638</v>
          </cell>
          <cell r="BL319">
            <v>5206.6186406103288</v>
          </cell>
          <cell r="BM319">
            <v>3.9441948720938473E-2</v>
          </cell>
          <cell r="BN319">
            <v>0</v>
          </cell>
          <cell r="BO319">
            <v>0</v>
          </cell>
          <cell r="BP319">
            <v>2453760.1317202603</v>
          </cell>
          <cell r="BQ319">
            <v>5696.0527674947543</v>
          </cell>
          <cell r="BR319" t="str">
            <v>Y</v>
          </cell>
          <cell r="BS319">
            <v>5746.5108471200474</v>
          </cell>
          <cell r="BT319">
            <v>3.6913789976126266E-2</v>
          </cell>
          <cell r="BU319">
            <v>0</v>
          </cell>
          <cell r="BV319">
            <v>2453760.1317202603</v>
          </cell>
          <cell r="BW319">
            <v>0</v>
          </cell>
          <cell r="BX319">
            <v>2453760.1317202603</v>
          </cell>
          <cell r="BY319">
            <v>21545.599999999999</v>
          </cell>
          <cell r="BZ319">
            <v>2432214.5317202602</v>
          </cell>
        </row>
        <row r="320">
          <cell r="C320">
            <v>9255402</v>
          </cell>
          <cell r="D320" t="str">
            <v>The King's School, Grantham</v>
          </cell>
          <cell r="E320">
            <v>891</v>
          </cell>
          <cell r="F320">
            <v>0</v>
          </cell>
          <cell r="G320">
            <v>891</v>
          </cell>
          <cell r="H320">
            <v>0</v>
          </cell>
          <cell r="I320">
            <v>2399544</v>
          </cell>
          <cell r="J320">
            <v>1850544</v>
          </cell>
          <cell r="K320">
            <v>0</v>
          </cell>
          <cell r="L320">
            <v>26790.000000000015</v>
          </cell>
          <cell r="M320">
            <v>0</v>
          </cell>
          <cell r="N320">
            <v>57090.000000000015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16959.999999999996</v>
          </cell>
          <cell r="V320">
            <v>11049.999999999995</v>
          </cell>
          <cell r="W320">
            <v>9519.9999999999891</v>
          </cell>
          <cell r="X320">
            <v>3899.9999999999977</v>
          </cell>
          <cell r="Y320">
            <v>17499.999999999985</v>
          </cell>
          <cell r="Z320">
            <v>0</v>
          </cell>
          <cell r="AA320">
            <v>0</v>
          </cell>
          <cell r="AB320">
            <v>7649.9999999999936</v>
          </cell>
          <cell r="AC320">
            <v>0</v>
          </cell>
          <cell r="AD320">
            <v>0</v>
          </cell>
          <cell r="AE320">
            <v>44873.479386368512</v>
          </cell>
          <cell r="AF320">
            <v>0</v>
          </cell>
          <cell r="AG320">
            <v>0</v>
          </cell>
          <cell r="AH320">
            <v>121300</v>
          </cell>
          <cell r="AI320">
            <v>0</v>
          </cell>
          <cell r="AJ320">
            <v>0</v>
          </cell>
          <cell r="AK320">
            <v>0</v>
          </cell>
          <cell r="AL320">
            <v>39052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4250088</v>
          </cell>
          <cell r="AV320">
            <v>195333.4793863685</v>
          </cell>
          <cell r="AW320">
            <v>160352</v>
          </cell>
          <cell r="AX320">
            <v>299198.47983956191</v>
          </cell>
          <cell r="AY320">
            <v>4605773.4793863688</v>
          </cell>
          <cell r="AZ320">
            <v>4566721.4793863688</v>
          </cell>
          <cell r="BA320">
            <v>5525</v>
          </cell>
          <cell r="BB320">
            <v>4922775</v>
          </cell>
          <cell r="BC320">
            <v>0</v>
          </cell>
          <cell r="BD320">
            <v>356053.52061363123</v>
          </cell>
          <cell r="BE320">
            <v>4961827</v>
          </cell>
          <cell r="BF320">
            <v>0</v>
          </cell>
          <cell r="BG320">
            <v>4961827</v>
          </cell>
          <cell r="BH320">
            <v>4961827</v>
          </cell>
          <cell r="BI320">
            <v>4801475</v>
          </cell>
          <cell r="BJ320">
            <v>4801475</v>
          </cell>
          <cell r="BK320">
            <v>5388.8608305274975</v>
          </cell>
          <cell r="BL320">
            <v>5283.152173913043</v>
          </cell>
          <cell r="BM320">
            <v>2.0008633697211824E-2</v>
          </cell>
          <cell r="BN320">
            <v>0</v>
          </cell>
          <cell r="BO320">
            <v>0</v>
          </cell>
          <cell r="BP320">
            <v>4961827</v>
          </cell>
          <cell r="BQ320">
            <v>5525</v>
          </cell>
          <cell r="BR320" t="str">
            <v>Y</v>
          </cell>
          <cell r="BS320">
            <v>5568.8294051627381</v>
          </cell>
          <cell r="BT320">
            <v>2.0409096454091724E-2</v>
          </cell>
          <cell r="BU320">
            <v>0</v>
          </cell>
          <cell r="BV320">
            <v>4961827</v>
          </cell>
          <cell r="BW320">
            <v>0</v>
          </cell>
          <cell r="BX320">
            <v>4961827</v>
          </cell>
          <cell r="BY320">
            <v>39052</v>
          </cell>
          <cell r="BZ320">
            <v>4922775</v>
          </cell>
        </row>
        <row r="321">
          <cell r="C321">
            <v>9255403</v>
          </cell>
          <cell r="D321" t="str">
            <v>Carre's Grammar School</v>
          </cell>
          <cell r="E321">
            <v>532</v>
          </cell>
          <cell r="F321">
            <v>0</v>
          </cell>
          <cell r="G321">
            <v>532</v>
          </cell>
          <cell r="H321">
            <v>0</v>
          </cell>
          <cell r="I321">
            <v>1410696</v>
          </cell>
          <cell r="J321">
            <v>1129752</v>
          </cell>
          <cell r="K321">
            <v>0</v>
          </cell>
          <cell r="L321">
            <v>11279.999999999996</v>
          </cell>
          <cell r="M321">
            <v>0</v>
          </cell>
          <cell r="N321">
            <v>25084.999999999989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14719.999999999996</v>
          </cell>
          <cell r="V321">
            <v>4249.9999999999982</v>
          </cell>
          <cell r="W321">
            <v>6544.9999999999982</v>
          </cell>
          <cell r="X321">
            <v>5849.9999999999973</v>
          </cell>
          <cell r="Y321">
            <v>699.99999999999966</v>
          </cell>
          <cell r="Z321">
            <v>0</v>
          </cell>
          <cell r="AA321">
            <v>0</v>
          </cell>
          <cell r="AB321">
            <v>3059.9999999999986</v>
          </cell>
          <cell r="AC321">
            <v>0</v>
          </cell>
          <cell r="AD321">
            <v>0</v>
          </cell>
          <cell r="AE321">
            <v>33817.402185596366</v>
          </cell>
          <cell r="AF321">
            <v>0</v>
          </cell>
          <cell r="AG321">
            <v>0</v>
          </cell>
          <cell r="AH321">
            <v>121300</v>
          </cell>
          <cell r="AI321">
            <v>0</v>
          </cell>
          <cell r="AJ321">
            <v>0</v>
          </cell>
          <cell r="AK321">
            <v>0</v>
          </cell>
          <cell r="AL321">
            <v>27916.219999999998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2540448</v>
          </cell>
          <cell r="AV321">
            <v>105307.40218559635</v>
          </cell>
          <cell r="AW321">
            <v>149216.22</v>
          </cell>
          <cell r="AX321">
            <v>180778.64241678445</v>
          </cell>
          <cell r="AY321">
            <v>2794971.6221855967</v>
          </cell>
          <cell r="AZ321">
            <v>2767055.4021855965</v>
          </cell>
          <cell r="BA321">
            <v>5525</v>
          </cell>
          <cell r="BB321">
            <v>2939300</v>
          </cell>
          <cell r="BC321">
            <v>0</v>
          </cell>
          <cell r="BD321">
            <v>172244.59781440347</v>
          </cell>
          <cell r="BE321">
            <v>2967216.22</v>
          </cell>
          <cell r="BF321">
            <v>0</v>
          </cell>
          <cell r="BG321">
            <v>2967216.22</v>
          </cell>
          <cell r="BH321">
            <v>2967216.22</v>
          </cell>
          <cell r="BI321">
            <v>2818000</v>
          </cell>
          <cell r="BJ321">
            <v>2818000</v>
          </cell>
          <cell r="BK321">
            <v>5296.9924812030076</v>
          </cell>
          <cell r="BL321">
            <v>5191.6114180478826</v>
          </cell>
          <cell r="BM321">
            <v>2.0298334114295054E-2</v>
          </cell>
          <cell r="BN321">
            <v>0</v>
          </cell>
          <cell r="BO321">
            <v>0</v>
          </cell>
          <cell r="BP321">
            <v>2967216.22</v>
          </cell>
          <cell r="BQ321">
            <v>5525</v>
          </cell>
          <cell r="BR321" t="str">
            <v>Y</v>
          </cell>
          <cell r="BS321">
            <v>5577.4740977443616</v>
          </cell>
          <cell r="BT321">
            <v>1.8407192356408419E-2</v>
          </cell>
          <cell r="BU321">
            <v>0</v>
          </cell>
          <cell r="BV321">
            <v>2967216.22</v>
          </cell>
          <cell r="BW321">
            <v>0</v>
          </cell>
          <cell r="BX321">
            <v>2967216.22</v>
          </cell>
          <cell r="BY321">
            <v>33483.599999999999</v>
          </cell>
          <cell r="BZ321">
            <v>2933732.62</v>
          </cell>
        </row>
        <row r="322">
          <cell r="C322">
            <v>9255405</v>
          </cell>
          <cell r="D322" t="str">
            <v>King Edward VI Grammar School</v>
          </cell>
          <cell r="E322">
            <v>759</v>
          </cell>
          <cell r="F322">
            <v>0</v>
          </cell>
          <cell r="G322">
            <v>759</v>
          </cell>
          <cell r="H322">
            <v>0</v>
          </cell>
          <cell r="I322">
            <v>2068416</v>
          </cell>
          <cell r="J322">
            <v>1548936</v>
          </cell>
          <cell r="K322">
            <v>0</v>
          </cell>
          <cell r="L322">
            <v>26789.999999999993</v>
          </cell>
          <cell r="M322">
            <v>0</v>
          </cell>
          <cell r="N322">
            <v>63145.000000000015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14739.41952506597</v>
          </cell>
          <cell r="V322">
            <v>44258.311345646463</v>
          </cell>
          <cell r="W322">
            <v>2978.9248021108165</v>
          </cell>
          <cell r="X322">
            <v>44258.311345646427</v>
          </cell>
          <cell r="Y322">
            <v>11214.775725593685</v>
          </cell>
          <cell r="Z322">
            <v>13367.612137203199</v>
          </cell>
          <cell r="AA322">
            <v>0</v>
          </cell>
          <cell r="AB322">
            <v>4589.9999999999945</v>
          </cell>
          <cell r="AC322">
            <v>0</v>
          </cell>
          <cell r="AD322">
            <v>0</v>
          </cell>
          <cell r="AE322">
            <v>41402.867618731012</v>
          </cell>
          <cell r="AF322">
            <v>0</v>
          </cell>
          <cell r="AG322">
            <v>0</v>
          </cell>
          <cell r="AH322">
            <v>121300</v>
          </cell>
          <cell r="AI322">
            <v>0</v>
          </cell>
          <cell r="AJ322">
            <v>0</v>
          </cell>
          <cell r="AK322">
            <v>0</v>
          </cell>
          <cell r="AL322">
            <v>21761.96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3617352</v>
          </cell>
          <cell r="AV322">
            <v>266745.22249999753</v>
          </cell>
          <cell r="AW322">
            <v>143061.96</v>
          </cell>
          <cell r="AX322">
            <v>318291.95515828801</v>
          </cell>
          <cell r="AY322">
            <v>4027159.1824999973</v>
          </cell>
          <cell r="AZ322">
            <v>4005397.2224999974</v>
          </cell>
          <cell r="BA322">
            <v>5525</v>
          </cell>
          <cell r="BB322">
            <v>4193475</v>
          </cell>
          <cell r="BC322">
            <v>0</v>
          </cell>
          <cell r="BD322">
            <v>188077.77750000264</v>
          </cell>
          <cell r="BE322">
            <v>4215236.96</v>
          </cell>
          <cell r="BF322">
            <v>0</v>
          </cell>
          <cell r="BG322">
            <v>4215236.9600000009</v>
          </cell>
          <cell r="BH322">
            <v>4215236.96</v>
          </cell>
          <cell r="BI322">
            <v>4072175</v>
          </cell>
          <cell r="BJ322">
            <v>4072175</v>
          </cell>
          <cell r="BK322">
            <v>5365.184453227931</v>
          </cell>
          <cell r="BL322">
            <v>5254.1246684350135</v>
          </cell>
          <cell r="BM322">
            <v>2.1137637913338215E-2</v>
          </cell>
          <cell r="BN322">
            <v>0</v>
          </cell>
          <cell r="BO322">
            <v>0</v>
          </cell>
          <cell r="BP322">
            <v>4215236.96</v>
          </cell>
          <cell r="BQ322">
            <v>5525</v>
          </cell>
          <cell r="BR322" t="str">
            <v>Y</v>
          </cell>
          <cell r="BS322">
            <v>5553.6718840579706</v>
          </cell>
          <cell r="BT322">
            <v>2.0171317315138104E-2</v>
          </cell>
          <cell r="BU322">
            <v>0</v>
          </cell>
          <cell r="BV322">
            <v>4215236.96</v>
          </cell>
          <cell r="BW322">
            <v>0</v>
          </cell>
          <cell r="BX322">
            <v>4215236.96</v>
          </cell>
          <cell r="BY322">
            <v>21761.96</v>
          </cell>
          <cell r="BZ322">
            <v>4193475</v>
          </cell>
        </row>
        <row r="323">
          <cell r="C323">
            <v>9255406</v>
          </cell>
          <cell r="D323" t="str">
            <v>Caistor Grammar School</v>
          </cell>
          <cell r="E323">
            <v>509</v>
          </cell>
          <cell r="F323">
            <v>0</v>
          </cell>
          <cell r="G323">
            <v>509</v>
          </cell>
          <cell r="H323">
            <v>0</v>
          </cell>
          <cell r="I323">
            <v>1388016</v>
          </cell>
          <cell r="J323">
            <v>1037736</v>
          </cell>
          <cell r="K323">
            <v>0</v>
          </cell>
          <cell r="L323">
            <v>12219.999999999993</v>
          </cell>
          <cell r="M323">
            <v>0</v>
          </cell>
          <cell r="N323">
            <v>29409.999999999993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7695.1181102362243</v>
          </cell>
          <cell r="V323">
            <v>5961.7125984251888</v>
          </cell>
          <cell r="W323">
            <v>596.17125984251845</v>
          </cell>
          <cell r="X323">
            <v>1953.8385826771648</v>
          </cell>
          <cell r="Y323">
            <v>4909.6456692913316</v>
          </cell>
          <cell r="Z323">
            <v>2675.2559055118104</v>
          </cell>
          <cell r="AA323">
            <v>0</v>
          </cell>
          <cell r="AB323">
            <v>4590.0000000000018</v>
          </cell>
          <cell r="AC323">
            <v>0</v>
          </cell>
          <cell r="AD323">
            <v>0</v>
          </cell>
          <cell r="AE323">
            <v>7247.0837070271318</v>
          </cell>
          <cell r="AF323">
            <v>0</v>
          </cell>
          <cell r="AG323">
            <v>0</v>
          </cell>
          <cell r="AH323">
            <v>121300</v>
          </cell>
          <cell r="AI323">
            <v>0</v>
          </cell>
          <cell r="AJ323">
            <v>0</v>
          </cell>
          <cell r="AK323">
            <v>0</v>
          </cell>
          <cell r="AL323">
            <v>16369.6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2425752</v>
          </cell>
          <cell r="AV323">
            <v>77258.825833011375</v>
          </cell>
          <cell r="AW323">
            <v>137669.6</v>
          </cell>
          <cell r="AX323">
            <v>154493.70222830866</v>
          </cell>
          <cell r="AY323">
            <v>2640680.4258330115</v>
          </cell>
          <cell r="AZ323">
            <v>2624310.8258330114</v>
          </cell>
          <cell r="BA323">
            <v>5525</v>
          </cell>
          <cell r="BB323">
            <v>2812225</v>
          </cell>
          <cell r="BC323">
            <v>0</v>
          </cell>
          <cell r="BD323">
            <v>187914.17416698858</v>
          </cell>
          <cell r="BE323">
            <v>2828594.6</v>
          </cell>
          <cell r="BF323">
            <v>0</v>
          </cell>
          <cell r="BG323">
            <v>2828594.6</v>
          </cell>
          <cell r="BH323">
            <v>2828594.6</v>
          </cell>
          <cell r="BI323">
            <v>2690925</v>
          </cell>
          <cell r="BJ323">
            <v>2690925</v>
          </cell>
          <cell r="BK323">
            <v>5286.6895874263264</v>
          </cell>
          <cell r="BL323">
            <v>5175.749506903353</v>
          </cell>
          <cell r="BM323">
            <v>2.1434592299144857E-2</v>
          </cell>
          <cell r="BN323">
            <v>0</v>
          </cell>
          <cell r="BO323">
            <v>0</v>
          </cell>
          <cell r="BP323">
            <v>2828594.6</v>
          </cell>
          <cell r="BQ323">
            <v>5525</v>
          </cell>
          <cell r="BR323" t="str">
            <v>Y</v>
          </cell>
          <cell r="BS323">
            <v>5557.160314341847</v>
          </cell>
          <cell r="BT323">
            <v>2.0170248278522207E-2</v>
          </cell>
          <cell r="BU323">
            <v>0</v>
          </cell>
          <cell r="BV323">
            <v>2828594.6</v>
          </cell>
          <cell r="BW323">
            <v>0</v>
          </cell>
          <cell r="BX323">
            <v>2828594.6</v>
          </cell>
          <cell r="BY323">
            <v>16369.6</v>
          </cell>
          <cell r="BZ323">
            <v>2812225</v>
          </cell>
        </row>
        <row r="324">
          <cell r="C324">
            <v>9255407</v>
          </cell>
          <cell r="D324" t="str">
            <v>Lincoln Castle Academy</v>
          </cell>
          <cell r="E324">
            <v>788</v>
          </cell>
          <cell r="F324">
            <v>0</v>
          </cell>
          <cell r="G324">
            <v>788</v>
          </cell>
          <cell r="H324">
            <v>0</v>
          </cell>
          <cell r="I324">
            <v>2258928</v>
          </cell>
          <cell r="J324">
            <v>1482480</v>
          </cell>
          <cell r="K324">
            <v>0</v>
          </cell>
          <cell r="L324">
            <v>120789.99999999984</v>
          </cell>
          <cell r="M324">
            <v>0</v>
          </cell>
          <cell r="N324">
            <v>270744.99999999988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1280.0000000000011</v>
          </cell>
          <cell r="V324">
            <v>34000.000000000029</v>
          </cell>
          <cell r="W324">
            <v>67234.999999999811</v>
          </cell>
          <cell r="X324">
            <v>55899.999999999767</v>
          </cell>
          <cell r="Y324">
            <v>126699.99999999988</v>
          </cell>
          <cell r="Z324">
            <v>5339.9999999999973</v>
          </cell>
          <cell r="AA324">
            <v>0</v>
          </cell>
          <cell r="AB324">
            <v>18383.329097839858</v>
          </cell>
          <cell r="AC324">
            <v>0</v>
          </cell>
          <cell r="AD324">
            <v>0</v>
          </cell>
          <cell r="AE324">
            <v>422699.20569971739</v>
          </cell>
          <cell r="AF324">
            <v>0</v>
          </cell>
          <cell r="AG324">
            <v>0</v>
          </cell>
          <cell r="AH324">
            <v>121300</v>
          </cell>
          <cell r="AI324">
            <v>0</v>
          </cell>
          <cell r="AJ324">
            <v>0</v>
          </cell>
          <cell r="AK324">
            <v>0</v>
          </cell>
          <cell r="AL324">
            <v>21944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3741408</v>
          </cell>
          <cell r="AV324">
            <v>1123072.5347975565</v>
          </cell>
          <cell r="AW324">
            <v>143244</v>
          </cell>
          <cell r="AX324">
            <v>720072.63532165205</v>
          </cell>
          <cell r="AY324">
            <v>5007724.5347975567</v>
          </cell>
          <cell r="AZ324">
            <v>4985780.5347975567</v>
          </cell>
          <cell r="BA324">
            <v>5525</v>
          </cell>
          <cell r="BB324">
            <v>4353700</v>
          </cell>
          <cell r="BC324">
            <v>0</v>
          </cell>
          <cell r="BD324">
            <v>0</v>
          </cell>
          <cell r="BE324">
            <v>5007724.5347975567</v>
          </cell>
          <cell r="BF324">
            <v>0</v>
          </cell>
          <cell r="BG324">
            <v>5007724.5347975576</v>
          </cell>
          <cell r="BH324">
            <v>4375644</v>
          </cell>
          <cell r="BI324">
            <v>4232400</v>
          </cell>
          <cell r="BJ324">
            <v>4864480.5347975567</v>
          </cell>
          <cell r="BK324">
            <v>6173.1986482202492</v>
          </cell>
          <cell r="BL324">
            <v>5982.5306749058973</v>
          </cell>
          <cell r="BM324">
            <v>3.1870789081637436E-2</v>
          </cell>
          <cell r="BN324">
            <v>0</v>
          </cell>
          <cell r="BO324">
            <v>0</v>
          </cell>
          <cell r="BP324">
            <v>5007724.5347975567</v>
          </cell>
          <cell r="BQ324">
            <v>6327.132658372534</v>
          </cell>
          <cell r="BR324" t="str">
            <v>Y</v>
          </cell>
          <cell r="BS324">
            <v>6354.9803741085743</v>
          </cell>
          <cell r="BT324">
            <v>3.1274358139882885E-2</v>
          </cell>
          <cell r="BU324">
            <v>0</v>
          </cell>
          <cell r="BV324">
            <v>5007724.5347975567</v>
          </cell>
          <cell r="BW324">
            <v>0</v>
          </cell>
          <cell r="BX324">
            <v>5007724.5347975567</v>
          </cell>
          <cell r="BY324">
            <v>21944</v>
          </cell>
          <cell r="BZ324">
            <v>4985780.5347975567</v>
          </cell>
        </row>
        <row r="325">
          <cell r="C325">
            <v>9255408</v>
          </cell>
          <cell r="D325" t="str">
            <v>Lincoln Christ's Hospital School</v>
          </cell>
          <cell r="E325">
            <v>1069</v>
          </cell>
          <cell r="F325">
            <v>0</v>
          </cell>
          <cell r="G325">
            <v>1069</v>
          </cell>
          <cell r="H325">
            <v>0</v>
          </cell>
          <cell r="I325">
            <v>3002832</v>
          </cell>
          <cell r="J325">
            <v>2080584</v>
          </cell>
          <cell r="K325">
            <v>0</v>
          </cell>
          <cell r="L325">
            <v>139589.99999999983</v>
          </cell>
          <cell r="M325">
            <v>0</v>
          </cell>
          <cell r="N325">
            <v>306210.00000000017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3526.5979381443422</v>
          </cell>
          <cell r="V325">
            <v>55353.561387066409</v>
          </cell>
          <cell r="W325">
            <v>50073.683223992521</v>
          </cell>
          <cell r="X325">
            <v>77494.985941893276</v>
          </cell>
          <cell r="Y325">
            <v>144470.29053420774</v>
          </cell>
          <cell r="Z325">
            <v>5350.0093720712293</v>
          </cell>
          <cell r="AA325">
            <v>0</v>
          </cell>
          <cell r="AB325">
            <v>87291.657303370739</v>
          </cell>
          <cell r="AC325">
            <v>0</v>
          </cell>
          <cell r="AD325">
            <v>0</v>
          </cell>
          <cell r="AE325">
            <v>545017.58179376845</v>
          </cell>
          <cell r="AF325">
            <v>0</v>
          </cell>
          <cell r="AG325">
            <v>13298.279850046933</v>
          </cell>
          <cell r="AH325">
            <v>121300</v>
          </cell>
          <cell r="AI325">
            <v>0</v>
          </cell>
          <cell r="AJ325">
            <v>0</v>
          </cell>
          <cell r="AK325">
            <v>0</v>
          </cell>
          <cell r="AL325">
            <v>37440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5083416</v>
          </cell>
          <cell r="AV325">
            <v>1427676.6473445615</v>
          </cell>
          <cell r="AW325">
            <v>158740</v>
          </cell>
          <cell r="AX325">
            <v>901122.00243736233</v>
          </cell>
          <cell r="AY325">
            <v>6669832.6473445613</v>
          </cell>
          <cell r="AZ325">
            <v>6632392.6473445613</v>
          </cell>
          <cell r="BA325">
            <v>5525</v>
          </cell>
          <cell r="BB325">
            <v>5906225</v>
          </cell>
          <cell r="BC325">
            <v>0</v>
          </cell>
          <cell r="BD325">
            <v>0</v>
          </cell>
          <cell r="BE325">
            <v>6669832.6473445613</v>
          </cell>
          <cell r="BF325">
            <v>0</v>
          </cell>
          <cell r="BG325">
            <v>6669832.6473445622</v>
          </cell>
          <cell r="BH325">
            <v>5943665</v>
          </cell>
          <cell r="BI325">
            <v>5784925</v>
          </cell>
          <cell r="BJ325">
            <v>6511092.6473445613</v>
          </cell>
          <cell r="BK325">
            <v>6090.8256757198887</v>
          </cell>
          <cell r="BL325">
            <v>5927.5177126760564</v>
          </cell>
          <cell r="BM325">
            <v>2.7550818227771241E-2</v>
          </cell>
          <cell r="BN325">
            <v>0</v>
          </cell>
          <cell r="BO325">
            <v>0</v>
          </cell>
          <cell r="BP325">
            <v>6669832.6473445613</v>
          </cell>
          <cell r="BQ325">
            <v>6204.2962089284947</v>
          </cell>
          <cell r="BR325" t="str">
            <v>Y</v>
          </cell>
          <cell r="BS325">
            <v>6239.3195952708711</v>
          </cell>
          <cell r="BT325">
            <v>2.6783243944241031E-2</v>
          </cell>
          <cell r="BU325">
            <v>0</v>
          </cell>
          <cell r="BV325">
            <v>6669832.6473445613</v>
          </cell>
          <cell r="BW325">
            <v>0</v>
          </cell>
          <cell r="BX325">
            <v>6669832.6473445613</v>
          </cell>
          <cell r="BY325">
            <v>37440</v>
          </cell>
          <cell r="BZ325">
            <v>6632392.6473445613</v>
          </cell>
        </row>
        <row r="326">
          <cell r="C326">
            <v>9255411</v>
          </cell>
          <cell r="D326" t="str">
            <v>Queen Elizabeth's Grammar School, Horncastle</v>
          </cell>
          <cell r="E326">
            <v>627</v>
          </cell>
          <cell r="F326">
            <v>0</v>
          </cell>
          <cell r="G326">
            <v>627</v>
          </cell>
          <cell r="H326">
            <v>0</v>
          </cell>
          <cell r="I326">
            <v>1723680</v>
          </cell>
          <cell r="J326">
            <v>1262664</v>
          </cell>
          <cell r="K326">
            <v>0</v>
          </cell>
          <cell r="L326">
            <v>19269.999999999996</v>
          </cell>
          <cell r="M326">
            <v>0</v>
          </cell>
          <cell r="N326">
            <v>45845.000000000022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14743.514376996809</v>
          </cell>
          <cell r="V326">
            <v>25966.413738019168</v>
          </cell>
          <cell r="W326">
            <v>11323.059105431304</v>
          </cell>
          <cell r="X326">
            <v>13671.805111821066</v>
          </cell>
          <cell r="Y326">
            <v>1402.2364217252405</v>
          </cell>
          <cell r="Z326">
            <v>891.42172523961722</v>
          </cell>
          <cell r="AA326">
            <v>0</v>
          </cell>
          <cell r="AB326">
            <v>9389.6574225122386</v>
          </cell>
          <cell r="AC326">
            <v>0</v>
          </cell>
          <cell r="AD326">
            <v>0</v>
          </cell>
          <cell r="AE326">
            <v>27926.289497807331</v>
          </cell>
          <cell r="AF326">
            <v>0</v>
          </cell>
          <cell r="AG326">
            <v>0</v>
          </cell>
          <cell r="AH326">
            <v>121300</v>
          </cell>
          <cell r="AI326">
            <v>0</v>
          </cell>
          <cell r="AJ326">
            <v>0</v>
          </cell>
          <cell r="AK326">
            <v>0</v>
          </cell>
          <cell r="AL326">
            <v>26104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2986344</v>
          </cell>
          <cell r="AV326">
            <v>170429.39739955281</v>
          </cell>
          <cell r="AW326">
            <v>147404</v>
          </cell>
          <cell r="AX326">
            <v>230056.03119814376</v>
          </cell>
          <cell r="AY326">
            <v>3304177.3973995526</v>
          </cell>
          <cell r="AZ326">
            <v>3278073.3973995526</v>
          </cell>
          <cell r="BA326">
            <v>5525</v>
          </cell>
          <cell r="BB326">
            <v>3464175</v>
          </cell>
          <cell r="BC326">
            <v>0</v>
          </cell>
          <cell r="BD326">
            <v>186101.60260044737</v>
          </cell>
          <cell r="BE326">
            <v>3490279</v>
          </cell>
          <cell r="BF326">
            <v>0</v>
          </cell>
          <cell r="BG326">
            <v>3490279.0000000005</v>
          </cell>
          <cell r="BH326">
            <v>3490279</v>
          </cell>
          <cell r="BI326">
            <v>3342875</v>
          </cell>
          <cell r="BJ326">
            <v>3342875</v>
          </cell>
          <cell r="BK326">
            <v>5331.5390749601274</v>
          </cell>
          <cell r="BL326">
            <v>5222.4603174603171</v>
          </cell>
          <cell r="BM326">
            <v>2.0886469378259501E-2</v>
          </cell>
          <cell r="BN326">
            <v>0</v>
          </cell>
          <cell r="BO326">
            <v>0</v>
          </cell>
          <cell r="BP326">
            <v>3490279</v>
          </cell>
          <cell r="BQ326">
            <v>5525</v>
          </cell>
          <cell r="BR326" t="str">
            <v>Y</v>
          </cell>
          <cell r="BS326">
            <v>5566.6331738437002</v>
          </cell>
          <cell r="BT326">
            <v>2.0690097622895642E-2</v>
          </cell>
          <cell r="BU326">
            <v>0</v>
          </cell>
          <cell r="BV326">
            <v>3490279</v>
          </cell>
          <cell r="BW326">
            <v>0</v>
          </cell>
          <cell r="BX326">
            <v>3490279</v>
          </cell>
          <cell r="BY326">
            <v>24440</v>
          </cell>
          <cell r="BZ326">
            <v>3465839</v>
          </cell>
        </row>
        <row r="327">
          <cell r="C327">
            <v>9255412</v>
          </cell>
          <cell r="D327" t="str">
            <v>North Kesteven Academy</v>
          </cell>
          <cell r="E327">
            <v>586</v>
          </cell>
          <cell r="F327">
            <v>0</v>
          </cell>
          <cell r="G327">
            <v>586</v>
          </cell>
          <cell r="H327">
            <v>0</v>
          </cell>
          <cell r="I327">
            <v>1478736</v>
          </cell>
          <cell r="J327">
            <v>1329120</v>
          </cell>
          <cell r="K327">
            <v>0</v>
          </cell>
          <cell r="L327">
            <v>70030.000000000116</v>
          </cell>
          <cell r="M327">
            <v>0</v>
          </cell>
          <cell r="N327">
            <v>151374.99999999977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4159.9999999999945</v>
          </cell>
          <cell r="V327">
            <v>1699.9999999999998</v>
          </cell>
          <cell r="W327">
            <v>6545.0000000000073</v>
          </cell>
          <cell r="X327">
            <v>16900.000000000015</v>
          </cell>
          <cell r="Y327">
            <v>3500.0000000000014</v>
          </cell>
          <cell r="Z327">
            <v>15129.999999999984</v>
          </cell>
          <cell r="AA327">
            <v>0</v>
          </cell>
          <cell r="AB327">
            <v>7650.0000000000027</v>
          </cell>
          <cell r="AC327">
            <v>0</v>
          </cell>
          <cell r="AD327">
            <v>0</v>
          </cell>
          <cell r="AE327">
            <v>300366.79871941358</v>
          </cell>
          <cell r="AF327">
            <v>0</v>
          </cell>
          <cell r="AG327">
            <v>23727.199999999968</v>
          </cell>
          <cell r="AH327">
            <v>121300</v>
          </cell>
          <cell r="AI327">
            <v>1375.1111111111088</v>
          </cell>
          <cell r="AJ327">
            <v>0</v>
          </cell>
          <cell r="AK327">
            <v>0</v>
          </cell>
          <cell r="AL327">
            <v>30680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2807856</v>
          </cell>
          <cell r="AV327">
            <v>601083.99871941342</v>
          </cell>
          <cell r="AW327">
            <v>153355.11111111112</v>
          </cell>
          <cell r="AX327">
            <v>397731.72369712446</v>
          </cell>
          <cell r="AY327">
            <v>3562295.1098305243</v>
          </cell>
          <cell r="AZ327">
            <v>3531615.1098305243</v>
          </cell>
          <cell r="BA327">
            <v>5525</v>
          </cell>
          <cell r="BB327">
            <v>3237650</v>
          </cell>
          <cell r="BC327">
            <v>0</v>
          </cell>
          <cell r="BD327">
            <v>0</v>
          </cell>
          <cell r="BE327">
            <v>3562295.1098305243</v>
          </cell>
          <cell r="BF327">
            <v>0</v>
          </cell>
          <cell r="BG327">
            <v>3562295.1098305248</v>
          </cell>
          <cell r="BH327">
            <v>3268330</v>
          </cell>
          <cell r="BI327">
            <v>3114974.888888889</v>
          </cell>
          <cell r="BJ327">
            <v>3408939.9987194133</v>
          </cell>
          <cell r="BK327">
            <v>5817.3037520809103</v>
          </cell>
          <cell r="BL327">
            <v>5506.4422167513549</v>
          </cell>
          <cell r="BM327">
            <v>5.6454153715419342E-2</v>
          </cell>
          <cell r="BN327">
            <v>0</v>
          </cell>
          <cell r="BO327">
            <v>0</v>
          </cell>
          <cell r="BP327">
            <v>3562295.1098305243</v>
          </cell>
          <cell r="BQ327">
            <v>6026.6469451032835</v>
          </cell>
          <cell r="BR327" t="str">
            <v>Y</v>
          </cell>
          <cell r="BS327">
            <v>6079.0018939087449</v>
          </cell>
          <cell r="BT327">
            <v>5.9019849788747525E-2</v>
          </cell>
          <cell r="BU327">
            <v>0</v>
          </cell>
          <cell r="BV327">
            <v>3562295.1098305243</v>
          </cell>
          <cell r="BW327">
            <v>0</v>
          </cell>
          <cell r="BX327">
            <v>3562295.1098305243</v>
          </cell>
          <cell r="BY327">
            <v>30680</v>
          </cell>
          <cell r="BZ327">
            <v>3531615.1098305243</v>
          </cell>
        </row>
        <row r="328">
          <cell r="C328">
            <v>9255413</v>
          </cell>
          <cell r="D328" t="str">
            <v>Sir Robert Pattinson Academy</v>
          </cell>
          <cell r="E328">
            <v>1199.3333333333335</v>
          </cell>
          <cell r="F328">
            <v>0</v>
          </cell>
          <cell r="G328">
            <v>1199.3333333333335</v>
          </cell>
          <cell r="H328">
            <v>0</v>
          </cell>
          <cell r="I328">
            <v>3457944</v>
          </cell>
          <cell r="J328">
            <v>2233944</v>
          </cell>
          <cell r="K328">
            <v>0</v>
          </cell>
          <cell r="L328">
            <v>70520.394477317561</v>
          </cell>
          <cell r="M328">
            <v>0</v>
          </cell>
          <cell r="N328">
            <v>173634.67455621352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6169.1596164692737</v>
          </cell>
          <cell r="V328">
            <v>3018.6266215454048</v>
          </cell>
          <cell r="W328">
            <v>4829.802594472646</v>
          </cell>
          <cell r="X328">
            <v>24402.679075014141</v>
          </cell>
          <cell r="Y328">
            <v>3551.3254371122375</v>
          </cell>
          <cell r="Z328">
            <v>9030.5132543711297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442458.76736215857</v>
          </cell>
          <cell r="AF328">
            <v>0</v>
          </cell>
          <cell r="AG328">
            <v>0</v>
          </cell>
          <cell r="AH328">
            <v>121300</v>
          </cell>
          <cell r="AI328">
            <v>0</v>
          </cell>
          <cell r="AJ328">
            <v>0</v>
          </cell>
          <cell r="AK328">
            <v>0</v>
          </cell>
          <cell r="AL328">
            <v>33280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5691888</v>
          </cell>
          <cell r="AV328">
            <v>737615.94299467443</v>
          </cell>
          <cell r="AW328">
            <v>154580</v>
          </cell>
          <cell r="AX328">
            <v>629793.19705871749</v>
          </cell>
          <cell r="AY328">
            <v>6584083.9429946747</v>
          </cell>
          <cell r="AZ328">
            <v>6550803.9429946747</v>
          </cell>
          <cell r="BA328">
            <v>5525</v>
          </cell>
          <cell r="BB328">
            <v>6626316.6666666679</v>
          </cell>
          <cell r="BC328">
            <v>0</v>
          </cell>
          <cell r="BD328">
            <v>75512.723671993241</v>
          </cell>
          <cell r="BE328">
            <v>6659596.6666666679</v>
          </cell>
          <cell r="BF328">
            <v>0</v>
          </cell>
          <cell r="BG328">
            <v>6659596.666666667</v>
          </cell>
          <cell r="BH328">
            <v>6659596.6666666679</v>
          </cell>
          <cell r="BI328">
            <v>6505016.6666666679</v>
          </cell>
          <cell r="BJ328">
            <v>6505016.6666666679</v>
          </cell>
          <cell r="BK328">
            <v>5423.8604780433579</v>
          </cell>
          <cell r="BL328">
            <v>5311.2717013888887</v>
          </cell>
          <cell r="BM328">
            <v>2.1198082678584768E-2</v>
          </cell>
          <cell r="BN328">
            <v>0</v>
          </cell>
          <cell r="BO328">
            <v>0</v>
          </cell>
          <cell r="BP328">
            <v>6659596.6666666679</v>
          </cell>
          <cell r="BQ328">
            <v>5525</v>
          </cell>
          <cell r="BR328" t="str">
            <v>Y</v>
          </cell>
          <cell r="BS328">
            <v>5552.7487493051694</v>
          </cell>
          <cell r="BT328">
            <v>1.9703221451939257E-2</v>
          </cell>
          <cell r="BU328">
            <v>0</v>
          </cell>
          <cell r="BV328">
            <v>6659596.6666666679</v>
          </cell>
          <cell r="BW328">
            <v>0</v>
          </cell>
          <cell r="BX328">
            <v>6659596.6666666679</v>
          </cell>
          <cell r="BY328">
            <v>33280</v>
          </cell>
          <cell r="BZ328">
            <v>6626316.6666666679</v>
          </cell>
        </row>
        <row r="329">
          <cell r="C329">
            <v>9255415</v>
          </cell>
          <cell r="D329" t="str">
            <v>William Farr CofE Comprehensive School</v>
          </cell>
          <cell r="E329">
            <v>1205</v>
          </cell>
          <cell r="F329">
            <v>0</v>
          </cell>
          <cell r="G329">
            <v>1205</v>
          </cell>
          <cell r="H329">
            <v>0</v>
          </cell>
          <cell r="I329">
            <v>3306744</v>
          </cell>
          <cell r="J329">
            <v>2433312</v>
          </cell>
          <cell r="K329">
            <v>0</v>
          </cell>
          <cell r="L329">
            <v>68150.000000000073</v>
          </cell>
          <cell r="M329">
            <v>0</v>
          </cell>
          <cell r="N329">
            <v>148779.99999999974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12325.000000000013</v>
          </cell>
          <cell r="W329">
            <v>8330.0000000000073</v>
          </cell>
          <cell r="X329">
            <v>14950.000000000015</v>
          </cell>
          <cell r="Y329">
            <v>16100.000000000015</v>
          </cell>
          <cell r="Z329">
            <v>0</v>
          </cell>
          <cell r="AA329">
            <v>0</v>
          </cell>
          <cell r="AB329">
            <v>1529.9999999999998</v>
          </cell>
          <cell r="AC329">
            <v>0</v>
          </cell>
          <cell r="AD329">
            <v>0</v>
          </cell>
          <cell r="AE329">
            <v>467625.26197734562</v>
          </cell>
          <cell r="AF329">
            <v>0</v>
          </cell>
          <cell r="AG329">
            <v>0</v>
          </cell>
          <cell r="AH329">
            <v>121300</v>
          </cell>
          <cell r="AI329">
            <v>0</v>
          </cell>
          <cell r="AJ329">
            <v>0</v>
          </cell>
          <cell r="AK329">
            <v>0</v>
          </cell>
          <cell r="AL329">
            <v>50754.6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5740056</v>
          </cell>
          <cell r="AV329">
            <v>737790.26197734545</v>
          </cell>
          <cell r="AW329">
            <v>172054.6</v>
          </cell>
          <cell r="AX329">
            <v>642546.49661737517</v>
          </cell>
          <cell r="AY329">
            <v>6649900.8619773453</v>
          </cell>
          <cell r="AZ329">
            <v>6599146.2619773457</v>
          </cell>
          <cell r="BA329">
            <v>5525</v>
          </cell>
          <cell r="BB329">
            <v>6657625</v>
          </cell>
          <cell r="BC329">
            <v>0</v>
          </cell>
          <cell r="BD329">
            <v>58478.738022654317</v>
          </cell>
          <cell r="BE329">
            <v>6708379.5999999996</v>
          </cell>
          <cell r="BF329">
            <v>0</v>
          </cell>
          <cell r="BG329">
            <v>6708379.5999999996</v>
          </cell>
          <cell r="BH329">
            <v>6708379.5999999996</v>
          </cell>
          <cell r="BI329">
            <v>6536325</v>
          </cell>
          <cell r="BJ329">
            <v>6536325</v>
          </cell>
          <cell r="BK329">
            <v>5424.3360995850626</v>
          </cell>
          <cell r="BL329">
            <v>5315.4105090311987</v>
          </cell>
          <cell r="BM329">
            <v>2.0492413590407148E-2</v>
          </cell>
          <cell r="BN329">
            <v>0</v>
          </cell>
          <cell r="BO329">
            <v>0</v>
          </cell>
          <cell r="BP329">
            <v>6708379.5999999996</v>
          </cell>
          <cell r="BQ329">
            <v>5525</v>
          </cell>
          <cell r="BR329" t="str">
            <v>Y</v>
          </cell>
          <cell r="BS329">
            <v>5567.12</v>
          </cell>
          <cell r="BT329">
            <v>2.0241199793338271E-2</v>
          </cell>
          <cell r="BU329">
            <v>0</v>
          </cell>
          <cell r="BV329">
            <v>6708379.5999999996</v>
          </cell>
          <cell r="BW329">
            <v>0</v>
          </cell>
          <cell r="BX329">
            <v>6708379.5999999996</v>
          </cell>
          <cell r="BY329">
            <v>50754.6</v>
          </cell>
          <cell r="BZ329">
            <v>6657625</v>
          </cell>
        </row>
        <row r="330">
          <cell r="C330">
            <v>9255418</v>
          </cell>
          <cell r="D330" t="str">
            <v>Branston Community Academy</v>
          </cell>
          <cell r="E330">
            <v>1060</v>
          </cell>
          <cell r="F330">
            <v>0</v>
          </cell>
          <cell r="G330">
            <v>1060</v>
          </cell>
          <cell r="H330">
            <v>0</v>
          </cell>
          <cell r="I330">
            <v>3020976</v>
          </cell>
          <cell r="J330">
            <v>2014128</v>
          </cell>
          <cell r="K330">
            <v>0</v>
          </cell>
          <cell r="L330">
            <v>67156.978967495044</v>
          </cell>
          <cell r="M330">
            <v>0</v>
          </cell>
          <cell r="N330">
            <v>155154.2065009556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976.58349328215036</v>
          </cell>
          <cell r="V330">
            <v>14267.274472168885</v>
          </cell>
          <cell r="W330">
            <v>1210.5566218810011</v>
          </cell>
          <cell r="X330">
            <v>3306.1420345489419</v>
          </cell>
          <cell r="Y330">
            <v>4984.6449136276397</v>
          </cell>
          <cell r="Z330">
            <v>905.37428023032658</v>
          </cell>
          <cell r="AA330">
            <v>0</v>
          </cell>
          <cell r="AB330">
            <v>1550.4780114722748</v>
          </cell>
          <cell r="AC330">
            <v>0</v>
          </cell>
          <cell r="AD330">
            <v>0</v>
          </cell>
          <cell r="AE330">
            <v>428041.49535382324</v>
          </cell>
          <cell r="AF330">
            <v>0</v>
          </cell>
          <cell r="AG330">
            <v>0</v>
          </cell>
          <cell r="AH330">
            <v>121300</v>
          </cell>
          <cell r="AI330">
            <v>0</v>
          </cell>
          <cell r="AJ330">
            <v>0</v>
          </cell>
          <cell r="AK330">
            <v>0</v>
          </cell>
          <cell r="AL330">
            <v>37588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5035104</v>
          </cell>
          <cell r="AV330">
            <v>677553.73464948509</v>
          </cell>
          <cell r="AW330">
            <v>158888</v>
          </cell>
          <cell r="AX330">
            <v>566941.8329492464</v>
          </cell>
          <cell r="AY330">
            <v>5871545.734649485</v>
          </cell>
          <cell r="AZ330">
            <v>5833957.734649485</v>
          </cell>
          <cell r="BA330">
            <v>5525</v>
          </cell>
          <cell r="BB330">
            <v>5856500</v>
          </cell>
          <cell r="BC330">
            <v>0</v>
          </cell>
          <cell r="BD330">
            <v>22542.265350515023</v>
          </cell>
          <cell r="BE330">
            <v>5894088</v>
          </cell>
          <cell r="BF330">
            <v>0</v>
          </cell>
          <cell r="BG330">
            <v>5894088.0000000009</v>
          </cell>
          <cell r="BH330">
            <v>5894088</v>
          </cell>
          <cell r="BI330">
            <v>5735200</v>
          </cell>
          <cell r="BJ330">
            <v>5735200</v>
          </cell>
          <cell r="BK330">
            <v>5410.566037735849</v>
          </cell>
          <cell r="BL330">
            <v>5299.5861084681255</v>
          </cell>
          <cell r="BM330">
            <v>2.094124465501002E-2</v>
          </cell>
          <cell r="BN330">
            <v>0</v>
          </cell>
          <cell r="BO330">
            <v>0</v>
          </cell>
          <cell r="BP330">
            <v>5894088</v>
          </cell>
          <cell r="BQ330">
            <v>5525</v>
          </cell>
          <cell r="BR330" t="str">
            <v>Y</v>
          </cell>
          <cell r="BS330">
            <v>5560.4603773584904</v>
          </cell>
          <cell r="BT330">
            <v>2.0124948065272319E-2</v>
          </cell>
          <cell r="BU330">
            <v>0</v>
          </cell>
          <cell r="BV330">
            <v>5894088</v>
          </cell>
          <cell r="BW330">
            <v>0</v>
          </cell>
          <cell r="BX330">
            <v>5894088</v>
          </cell>
          <cell r="BY330">
            <v>37588</v>
          </cell>
          <cell r="BZ330">
            <v>5856500</v>
          </cell>
        </row>
        <row r="331">
          <cell r="C331">
            <v>9255420</v>
          </cell>
          <cell r="D331" t="str">
            <v>Sir William Robertson Academy, Welbourn</v>
          </cell>
          <cell r="E331">
            <v>856</v>
          </cell>
          <cell r="F331">
            <v>0</v>
          </cell>
          <cell r="G331">
            <v>856</v>
          </cell>
          <cell r="H331">
            <v>0</v>
          </cell>
          <cell r="I331">
            <v>2322432</v>
          </cell>
          <cell r="J331">
            <v>1758528</v>
          </cell>
          <cell r="K331">
            <v>0</v>
          </cell>
          <cell r="L331">
            <v>63450.000000000095</v>
          </cell>
          <cell r="M331">
            <v>0</v>
          </cell>
          <cell r="N331">
            <v>150509.99999999988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12231.445358401881</v>
          </cell>
          <cell r="V331">
            <v>9832.4324324324225</v>
          </cell>
          <cell r="W331">
            <v>3590.9753231492341</v>
          </cell>
          <cell r="X331">
            <v>9807.285546416002</v>
          </cell>
          <cell r="Y331">
            <v>13378.14336075203</v>
          </cell>
          <cell r="Z331">
            <v>0</v>
          </cell>
          <cell r="AA331">
            <v>0</v>
          </cell>
          <cell r="AB331">
            <v>1533.5831381733021</v>
          </cell>
          <cell r="AC331">
            <v>0</v>
          </cell>
          <cell r="AD331">
            <v>0</v>
          </cell>
          <cell r="AE331">
            <v>389158.7911785192</v>
          </cell>
          <cell r="AF331">
            <v>0</v>
          </cell>
          <cell r="AG331">
            <v>0</v>
          </cell>
          <cell r="AH331">
            <v>121300</v>
          </cell>
          <cell r="AI331">
            <v>0</v>
          </cell>
          <cell r="AJ331">
            <v>0</v>
          </cell>
          <cell r="AK331">
            <v>0</v>
          </cell>
          <cell r="AL331">
            <v>17992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4080960</v>
          </cell>
          <cell r="AV331">
            <v>653492.65633784409</v>
          </cell>
          <cell r="AW331">
            <v>139292</v>
          </cell>
          <cell r="AX331">
            <v>512043.89383902075</v>
          </cell>
          <cell r="AY331">
            <v>4873744.6563378442</v>
          </cell>
          <cell r="AZ331">
            <v>4855752.6563378442</v>
          </cell>
          <cell r="BA331">
            <v>5525</v>
          </cell>
          <cell r="BB331">
            <v>4729400</v>
          </cell>
          <cell r="BC331">
            <v>0</v>
          </cell>
          <cell r="BD331">
            <v>0</v>
          </cell>
          <cell r="BE331">
            <v>4873744.6563378442</v>
          </cell>
          <cell r="BF331">
            <v>0</v>
          </cell>
          <cell r="BG331">
            <v>4873744.6563378442</v>
          </cell>
          <cell r="BH331">
            <v>4747392</v>
          </cell>
          <cell r="BI331">
            <v>4608100</v>
          </cell>
          <cell r="BJ331">
            <v>4734452.6563378442</v>
          </cell>
          <cell r="BK331">
            <v>5530.9026359086965</v>
          </cell>
          <cell r="BL331">
            <v>5323.6254904933812</v>
          </cell>
          <cell r="BM331">
            <v>3.8935335662784454E-2</v>
          </cell>
          <cell r="BN331">
            <v>0</v>
          </cell>
          <cell r="BO331">
            <v>0</v>
          </cell>
          <cell r="BP331">
            <v>4873744.6563378442</v>
          </cell>
          <cell r="BQ331">
            <v>5672.6082433853317</v>
          </cell>
          <cell r="BR331" t="str">
            <v>Y</v>
          </cell>
          <cell r="BS331">
            <v>5693.6269349741169</v>
          </cell>
          <cell r="BT331">
            <v>3.6855339891380012E-2</v>
          </cell>
          <cell r="BU331">
            <v>0</v>
          </cell>
          <cell r="BV331">
            <v>4873744.6563378442</v>
          </cell>
          <cell r="BW331">
            <v>0</v>
          </cell>
          <cell r="BX331">
            <v>4873744.6563378442</v>
          </cell>
          <cell r="BY331">
            <v>17992</v>
          </cell>
          <cell r="BZ331">
            <v>4855752.6563378442</v>
          </cell>
        </row>
        <row r="332">
          <cell r="C332">
            <v>9255421</v>
          </cell>
          <cell r="D332" t="str">
            <v>St Peter and St Paul, Catholic Voluntary Academy</v>
          </cell>
          <cell r="E332">
            <v>479</v>
          </cell>
          <cell r="F332">
            <v>0</v>
          </cell>
          <cell r="G332">
            <v>479</v>
          </cell>
          <cell r="H332">
            <v>0</v>
          </cell>
          <cell r="I332">
            <v>1378944</v>
          </cell>
          <cell r="J332">
            <v>894600</v>
          </cell>
          <cell r="K332">
            <v>0</v>
          </cell>
          <cell r="L332">
            <v>64389.999999999905</v>
          </cell>
          <cell r="M332">
            <v>0</v>
          </cell>
          <cell r="N332">
            <v>139264.99999999997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11568.301886792447</v>
          </cell>
          <cell r="V332">
            <v>21339.098532494663</v>
          </cell>
          <cell r="W332">
            <v>28082.253668763115</v>
          </cell>
          <cell r="X332">
            <v>36552.620545073456</v>
          </cell>
          <cell r="Y332">
            <v>21790.985324947589</v>
          </cell>
          <cell r="Z332">
            <v>42005.387840670875</v>
          </cell>
          <cell r="AA332">
            <v>0</v>
          </cell>
          <cell r="AB332">
            <v>32129.999999999978</v>
          </cell>
          <cell r="AC332">
            <v>0</v>
          </cell>
          <cell r="AD332">
            <v>0</v>
          </cell>
          <cell r="AE332">
            <v>231170.72137736907</v>
          </cell>
          <cell r="AF332">
            <v>0</v>
          </cell>
          <cell r="AG332">
            <v>3005.7999999999815</v>
          </cell>
          <cell r="AH332">
            <v>121300</v>
          </cell>
          <cell r="AI332">
            <v>0</v>
          </cell>
          <cell r="AJ332">
            <v>0</v>
          </cell>
          <cell r="AK332">
            <v>0</v>
          </cell>
          <cell r="AL332">
            <v>14976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2273544</v>
          </cell>
          <cell r="AV332">
            <v>631300.169176111</v>
          </cell>
          <cell r="AW332">
            <v>136276</v>
          </cell>
          <cell r="AX332">
            <v>407700.91721401509</v>
          </cell>
          <cell r="AY332">
            <v>3041120.169176111</v>
          </cell>
          <cell r="AZ332">
            <v>3026144.169176111</v>
          </cell>
          <cell r="BA332">
            <v>5525</v>
          </cell>
          <cell r="BB332">
            <v>2646475</v>
          </cell>
          <cell r="BC332">
            <v>0</v>
          </cell>
          <cell r="BD332">
            <v>0</v>
          </cell>
          <cell r="BE332">
            <v>3041120.169176111</v>
          </cell>
          <cell r="BF332">
            <v>0</v>
          </cell>
          <cell r="BG332">
            <v>3041120.169176111</v>
          </cell>
          <cell r="BH332">
            <v>2661451</v>
          </cell>
          <cell r="BI332">
            <v>2525175</v>
          </cell>
          <cell r="BJ332">
            <v>2904844.169176111</v>
          </cell>
          <cell r="BK332">
            <v>6064.3928375284158</v>
          </cell>
          <cell r="BL332">
            <v>5834.9851840725805</v>
          </cell>
          <cell r="BM332">
            <v>3.9315893051800034E-2</v>
          </cell>
          <cell r="BN332">
            <v>0</v>
          </cell>
          <cell r="BO332">
            <v>0</v>
          </cell>
          <cell r="BP332">
            <v>3041120.169176111</v>
          </cell>
          <cell r="BQ332">
            <v>6317.6287456703776</v>
          </cell>
          <cell r="BR332" t="str">
            <v>Y</v>
          </cell>
          <cell r="BS332">
            <v>6348.8938813697514</v>
          </cell>
          <cell r="BT332">
            <v>3.9143872867130503E-2</v>
          </cell>
          <cell r="BU332">
            <v>0</v>
          </cell>
          <cell r="BV332">
            <v>3041120.169176111</v>
          </cell>
          <cell r="BW332">
            <v>0</v>
          </cell>
          <cell r="BX332">
            <v>3041120.169176111</v>
          </cell>
          <cell r="BY332">
            <v>14976</v>
          </cell>
          <cell r="BZ332">
            <v>3026144.169176111</v>
          </cell>
        </row>
        <row r="333">
          <cell r="C333">
            <v>9255424</v>
          </cell>
          <cell r="D333" t="str">
            <v>The Boston Grammar School</v>
          </cell>
          <cell r="E333">
            <v>610</v>
          </cell>
          <cell r="F333">
            <v>0</v>
          </cell>
          <cell r="G333">
            <v>610</v>
          </cell>
          <cell r="H333">
            <v>0</v>
          </cell>
          <cell r="I333">
            <v>1719144</v>
          </cell>
          <cell r="J333">
            <v>1180872</v>
          </cell>
          <cell r="K333">
            <v>0</v>
          </cell>
          <cell r="L333">
            <v>23970.000000000004</v>
          </cell>
          <cell r="M333">
            <v>0</v>
          </cell>
          <cell r="N333">
            <v>57954.999999999745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46400.000000000029</v>
          </cell>
          <cell r="V333">
            <v>27199.999999999938</v>
          </cell>
          <cell r="W333">
            <v>12494.999999999995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7650</v>
          </cell>
          <cell r="AC333">
            <v>0</v>
          </cell>
          <cell r="AD333">
            <v>0</v>
          </cell>
          <cell r="AE333">
            <v>70677.550533412999</v>
          </cell>
          <cell r="AF333">
            <v>0</v>
          </cell>
          <cell r="AG333">
            <v>0</v>
          </cell>
          <cell r="AH333">
            <v>121300</v>
          </cell>
          <cell r="AI333">
            <v>0</v>
          </cell>
          <cell r="AJ333">
            <v>0</v>
          </cell>
          <cell r="AK333">
            <v>0</v>
          </cell>
          <cell r="AL333">
            <v>22152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2900016</v>
          </cell>
          <cell r="AV333">
            <v>246347.55053341272</v>
          </cell>
          <cell r="AW333">
            <v>143452</v>
          </cell>
          <cell r="AX333">
            <v>267137.63186370046</v>
          </cell>
          <cell r="AY333">
            <v>3289815.550533413</v>
          </cell>
          <cell r="AZ333">
            <v>3267663.550533413</v>
          </cell>
          <cell r="BA333">
            <v>5525</v>
          </cell>
          <cell r="BB333">
            <v>3370250</v>
          </cell>
          <cell r="BC333">
            <v>0</v>
          </cell>
          <cell r="BD333">
            <v>102586.44946658704</v>
          </cell>
          <cell r="BE333">
            <v>3392402</v>
          </cell>
          <cell r="BF333">
            <v>0</v>
          </cell>
          <cell r="BG333">
            <v>3392401.9999999995</v>
          </cell>
          <cell r="BH333">
            <v>3392402</v>
          </cell>
          <cell r="BI333">
            <v>3248950</v>
          </cell>
          <cell r="BJ333">
            <v>3248950</v>
          </cell>
          <cell r="BK333">
            <v>5326.1475409836066</v>
          </cell>
          <cell r="BL333">
            <v>5213.8391376451082</v>
          </cell>
          <cell r="BM333">
            <v>2.1540442728201215E-2</v>
          </cell>
          <cell r="BN333">
            <v>0</v>
          </cell>
          <cell r="BO333">
            <v>0</v>
          </cell>
          <cell r="BP333">
            <v>3392402</v>
          </cell>
          <cell r="BQ333">
            <v>5525</v>
          </cell>
          <cell r="BR333" t="str">
            <v>Y</v>
          </cell>
          <cell r="BS333">
            <v>5561.3147540983609</v>
          </cell>
          <cell r="BT333">
            <v>2.0099731404911392E-2</v>
          </cell>
          <cell r="BU333">
            <v>0</v>
          </cell>
          <cell r="BV333">
            <v>3392402</v>
          </cell>
          <cell r="BW333">
            <v>0</v>
          </cell>
          <cell r="BX333">
            <v>3392402</v>
          </cell>
          <cell r="BY333">
            <v>22152</v>
          </cell>
          <cell r="BZ333">
            <v>3370250</v>
          </cell>
        </row>
        <row r="334">
          <cell r="C334">
            <v>9256906</v>
          </cell>
          <cell r="D334" t="str">
            <v>The Priory City of Lincoln Academy</v>
          </cell>
          <cell r="E334">
            <v>839</v>
          </cell>
          <cell r="F334">
            <v>0</v>
          </cell>
          <cell r="G334">
            <v>839</v>
          </cell>
          <cell r="H334">
            <v>0</v>
          </cell>
          <cell r="I334">
            <v>2349648</v>
          </cell>
          <cell r="J334">
            <v>1640952</v>
          </cell>
          <cell r="K334">
            <v>0</v>
          </cell>
          <cell r="L334">
            <v>113270.00000000015</v>
          </cell>
          <cell r="M334">
            <v>0</v>
          </cell>
          <cell r="N334">
            <v>246524.99999999985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29759.999999999913</v>
          </cell>
          <cell r="V334">
            <v>40799.99999999984</v>
          </cell>
          <cell r="W334">
            <v>20825.000000000025</v>
          </cell>
          <cell r="X334">
            <v>56549.999999999942</v>
          </cell>
          <cell r="Y334">
            <v>4900</v>
          </cell>
          <cell r="Z334">
            <v>84549.999999999709</v>
          </cell>
          <cell r="AA334">
            <v>0</v>
          </cell>
          <cell r="AB334">
            <v>15300.000000000055</v>
          </cell>
          <cell r="AC334">
            <v>0</v>
          </cell>
          <cell r="AD334">
            <v>0</v>
          </cell>
          <cell r="AE334">
            <v>419904.42033321661</v>
          </cell>
          <cell r="AF334">
            <v>0</v>
          </cell>
          <cell r="AG334">
            <v>0</v>
          </cell>
          <cell r="AH334">
            <v>121300</v>
          </cell>
          <cell r="AI334">
            <v>0</v>
          </cell>
          <cell r="AJ334">
            <v>0</v>
          </cell>
          <cell r="AK334">
            <v>0</v>
          </cell>
          <cell r="AL334">
            <v>40166.770000000004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3990600</v>
          </cell>
          <cell r="AV334">
            <v>1032384.420333216</v>
          </cell>
          <cell r="AW334">
            <v>161466.77000000002</v>
          </cell>
          <cell r="AX334">
            <v>687023.63569106383</v>
          </cell>
          <cell r="AY334">
            <v>5184451.1903332155</v>
          </cell>
          <cell r="AZ334">
            <v>5144284.420333216</v>
          </cell>
          <cell r="BA334">
            <v>5525</v>
          </cell>
          <cell r="BB334">
            <v>4635475</v>
          </cell>
          <cell r="BC334">
            <v>0</v>
          </cell>
          <cell r="BD334">
            <v>0</v>
          </cell>
          <cell r="BE334">
            <v>5184451.1903332155</v>
          </cell>
          <cell r="BF334">
            <v>0</v>
          </cell>
          <cell r="BG334">
            <v>5184451.1903332174</v>
          </cell>
          <cell r="BH334">
            <v>4675641.7699999996</v>
          </cell>
          <cell r="BI334">
            <v>4514175</v>
          </cell>
          <cell r="BJ334">
            <v>5022984.420333216</v>
          </cell>
          <cell r="BK334">
            <v>5986.8705844257638</v>
          </cell>
          <cell r="BL334">
            <v>5770.6389435582823</v>
          </cell>
          <cell r="BM334">
            <v>3.747100502776371E-2</v>
          </cell>
          <cell r="BN334">
            <v>0</v>
          </cell>
          <cell r="BO334">
            <v>0</v>
          </cell>
          <cell r="BP334">
            <v>5184451.1903332155</v>
          </cell>
          <cell r="BQ334">
            <v>6131.4474616605676</v>
          </cell>
          <cell r="BR334" t="str">
            <v>Y</v>
          </cell>
          <cell r="BS334">
            <v>6179.3220385378017</v>
          </cell>
          <cell r="BT334">
            <v>3.483572226462428E-2</v>
          </cell>
          <cell r="BU334">
            <v>0</v>
          </cell>
          <cell r="BV334">
            <v>5184451.1903332155</v>
          </cell>
          <cell r="BW334">
            <v>0</v>
          </cell>
          <cell r="BX334">
            <v>5184451.1903332155</v>
          </cell>
          <cell r="BY334">
            <v>42244.66</v>
          </cell>
          <cell r="BZ334">
            <v>5142206.5303332154</v>
          </cell>
        </row>
        <row r="335">
          <cell r="C335">
            <v>9256907</v>
          </cell>
          <cell r="D335" t="str">
            <v>The Priory Academy LSST</v>
          </cell>
          <cell r="E335">
            <v>1329</v>
          </cell>
          <cell r="F335">
            <v>0</v>
          </cell>
          <cell r="G335">
            <v>1329</v>
          </cell>
          <cell r="H335">
            <v>0</v>
          </cell>
          <cell r="I335">
            <v>3733128</v>
          </cell>
          <cell r="J335">
            <v>2586672</v>
          </cell>
          <cell r="K335">
            <v>0</v>
          </cell>
          <cell r="L335">
            <v>64390.000000000204</v>
          </cell>
          <cell r="M335">
            <v>0</v>
          </cell>
          <cell r="N335">
            <v>166080.00000000006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16000.000000000015</v>
          </cell>
          <cell r="V335">
            <v>35274.999999999985</v>
          </cell>
          <cell r="W335">
            <v>33319.999999999985</v>
          </cell>
          <cell r="X335">
            <v>51350.000000000029</v>
          </cell>
          <cell r="Y335">
            <v>31500.000000000036</v>
          </cell>
          <cell r="Z335">
            <v>9790.0000000000055</v>
          </cell>
          <cell r="AA335">
            <v>0</v>
          </cell>
          <cell r="AB335">
            <v>15299.999999999993</v>
          </cell>
          <cell r="AC335">
            <v>0</v>
          </cell>
          <cell r="AD335">
            <v>0</v>
          </cell>
          <cell r="AE335">
            <v>266445.54266148136</v>
          </cell>
          <cell r="AF335">
            <v>0</v>
          </cell>
          <cell r="AG335">
            <v>0</v>
          </cell>
          <cell r="AH335">
            <v>121300</v>
          </cell>
          <cell r="AI335">
            <v>0</v>
          </cell>
          <cell r="AJ335">
            <v>0</v>
          </cell>
          <cell r="AK335">
            <v>0</v>
          </cell>
          <cell r="AL335">
            <v>59800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6319800</v>
          </cell>
          <cell r="AV335">
            <v>689450.54266148177</v>
          </cell>
          <cell r="AW335">
            <v>181100</v>
          </cell>
          <cell r="AX335">
            <v>643478.19075879385</v>
          </cell>
          <cell r="AY335">
            <v>7190350.5426614815</v>
          </cell>
          <cell r="AZ335">
            <v>7130550.5426614815</v>
          </cell>
          <cell r="BA335">
            <v>5525</v>
          </cell>
          <cell r="BB335">
            <v>7342725</v>
          </cell>
          <cell r="BC335">
            <v>0</v>
          </cell>
          <cell r="BD335">
            <v>212174.45733851846</v>
          </cell>
          <cell r="BE335">
            <v>7402525</v>
          </cell>
          <cell r="BF335">
            <v>0</v>
          </cell>
          <cell r="BG335">
            <v>7402525</v>
          </cell>
          <cell r="BH335">
            <v>7402525</v>
          </cell>
          <cell r="BI335">
            <v>7221425</v>
          </cell>
          <cell r="BJ335">
            <v>7221425</v>
          </cell>
          <cell r="BK335">
            <v>5433.7283671933783</v>
          </cell>
          <cell r="BL335">
            <v>5324.4776119402986</v>
          </cell>
          <cell r="BM335">
            <v>2.0518586651220319E-2</v>
          </cell>
          <cell r="BN335">
            <v>0</v>
          </cell>
          <cell r="BO335">
            <v>0</v>
          </cell>
          <cell r="BP335">
            <v>7402525</v>
          </cell>
          <cell r="BQ335">
            <v>5525</v>
          </cell>
          <cell r="BR335" t="str">
            <v>Y</v>
          </cell>
          <cell r="BS335">
            <v>5569.9962377727616</v>
          </cell>
          <cell r="BT335">
            <v>2.0215552237660361E-2</v>
          </cell>
          <cell r="BU335">
            <v>0</v>
          </cell>
          <cell r="BV335">
            <v>7402525</v>
          </cell>
          <cell r="BW335">
            <v>0</v>
          </cell>
          <cell r="BX335">
            <v>7402525</v>
          </cell>
          <cell r="BY335">
            <v>59800</v>
          </cell>
          <cell r="BZ335">
            <v>7342725</v>
          </cell>
        </row>
        <row r="336">
          <cell r="C336">
            <v>9256909</v>
          </cell>
          <cell r="D336" t="str">
            <v>St George's Academy</v>
          </cell>
          <cell r="E336">
            <v>1959.25</v>
          </cell>
          <cell r="F336">
            <v>0</v>
          </cell>
          <cell r="G336">
            <v>1959.25</v>
          </cell>
          <cell r="H336">
            <v>0</v>
          </cell>
          <cell r="I336">
            <v>5598558</v>
          </cell>
          <cell r="J336">
            <v>3706200</v>
          </cell>
          <cell r="K336">
            <v>0</v>
          </cell>
          <cell r="L336">
            <v>212466.62441800305</v>
          </cell>
          <cell r="M336">
            <v>0</v>
          </cell>
          <cell r="N336">
            <v>468182.70434557751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104168.81987577616</v>
          </cell>
          <cell r="V336">
            <v>47840.382375776375</v>
          </cell>
          <cell r="W336">
            <v>60339.22101449273</v>
          </cell>
          <cell r="X336">
            <v>64598.460144927514</v>
          </cell>
          <cell r="Y336">
            <v>0</v>
          </cell>
          <cell r="Z336">
            <v>0</v>
          </cell>
          <cell r="AA336">
            <v>0</v>
          </cell>
          <cell r="AB336">
            <v>14419.493586317465</v>
          </cell>
          <cell r="AC336">
            <v>0</v>
          </cell>
          <cell r="AD336">
            <v>0</v>
          </cell>
          <cell r="AE336">
            <v>825965.05571537022</v>
          </cell>
          <cell r="AF336">
            <v>0</v>
          </cell>
          <cell r="AG336">
            <v>0</v>
          </cell>
          <cell r="AH336">
            <v>121300</v>
          </cell>
          <cell r="AI336">
            <v>0</v>
          </cell>
          <cell r="AJ336">
            <v>0</v>
          </cell>
          <cell r="AK336">
            <v>195697</v>
          </cell>
          <cell r="AL336">
            <v>74684.849999999991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9304758</v>
          </cell>
          <cell r="AV336">
            <v>1797980.7614762411</v>
          </cell>
          <cell r="AW336">
            <v>391681.85</v>
          </cell>
          <cell r="AX336">
            <v>1276439.3448818023</v>
          </cell>
          <cell r="AY336">
            <v>11494420.611476241</v>
          </cell>
          <cell r="AZ336">
            <v>11224038.761476241</v>
          </cell>
          <cell r="BA336">
            <v>5525</v>
          </cell>
          <cell r="BB336">
            <v>10824856.25</v>
          </cell>
          <cell r="BC336">
            <v>0</v>
          </cell>
          <cell r="BD336">
            <v>0</v>
          </cell>
          <cell r="BE336">
            <v>11494420.611476241</v>
          </cell>
          <cell r="BF336">
            <v>0</v>
          </cell>
          <cell r="BG336">
            <v>11494420.611476243</v>
          </cell>
          <cell r="BH336">
            <v>11095238.1</v>
          </cell>
          <cell r="BI336">
            <v>10899253.25</v>
          </cell>
          <cell r="BJ336">
            <v>11298435.761476241</v>
          </cell>
          <cell r="BK336">
            <v>5766.7146925998422</v>
          </cell>
          <cell r="BL336">
            <v>5581.9043077126262</v>
          </cell>
          <cell r="BM336">
            <v>3.3108841481187694E-2</v>
          </cell>
          <cell r="BN336">
            <v>0</v>
          </cell>
          <cell r="BO336">
            <v>0</v>
          </cell>
          <cell r="BP336">
            <v>11494420.611476241</v>
          </cell>
          <cell r="BQ336">
            <v>5728.7425093664624</v>
          </cell>
          <cell r="BR336" t="str">
            <v>Y</v>
          </cell>
          <cell r="BS336">
            <v>5866.7452400031852</v>
          </cell>
          <cell r="BT336">
            <v>3.1908365939658401E-2</v>
          </cell>
          <cell r="BU336">
            <v>0</v>
          </cell>
          <cell r="BV336">
            <v>11494420.611476241</v>
          </cell>
          <cell r="BW336">
            <v>0</v>
          </cell>
          <cell r="BX336">
            <v>11494420.611476241</v>
          </cell>
          <cell r="BY336">
            <v>74495.199999999997</v>
          </cell>
          <cell r="BZ336">
            <v>11419925.411476241</v>
          </cell>
        </row>
        <row r="337">
          <cell r="C337">
            <v>9256910</v>
          </cell>
          <cell r="D337" t="str">
            <v>The Priory Ruskin Academy</v>
          </cell>
          <cell r="E337">
            <v>1181</v>
          </cell>
          <cell r="F337">
            <v>0</v>
          </cell>
          <cell r="G337">
            <v>1181</v>
          </cell>
          <cell r="H337">
            <v>0</v>
          </cell>
          <cell r="I337">
            <v>3279528</v>
          </cell>
          <cell r="J337">
            <v>2341296</v>
          </cell>
          <cell r="K337">
            <v>0</v>
          </cell>
          <cell r="L337">
            <v>114679.99999999981</v>
          </cell>
          <cell r="M337">
            <v>0</v>
          </cell>
          <cell r="N337">
            <v>269014.99999999965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34559.999999999985</v>
          </cell>
          <cell r="V337">
            <v>54825</v>
          </cell>
          <cell r="W337">
            <v>11305.000000000029</v>
          </cell>
          <cell r="X337">
            <v>12350.000000000033</v>
          </cell>
          <cell r="Y337">
            <v>89600.000000000335</v>
          </cell>
          <cell r="Z337">
            <v>0</v>
          </cell>
          <cell r="AA337">
            <v>0</v>
          </cell>
          <cell r="AB337">
            <v>10709.999999999998</v>
          </cell>
          <cell r="AC337">
            <v>0</v>
          </cell>
          <cell r="AD337">
            <v>0</v>
          </cell>
          <cell r="AE337">
            <v>670263.35361251514</v>
          </cell>
          <cell r="AF337">
            <v>0</v>
          </cell>
          <cell r="AG337">
            <v>0</v>
          </cell>
          <cell r="AH337">
            <v>121300</v>
          </cell>
          <cell r="AI337">
            <v>0</v>
          </cell>
          <cell r="AJ337">
            <v>0</v>
          </cell>
          <cell r="AK337">
            <v>0</v>
          </cell>
          <cell r="AL337">
            <v>49125.14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5620824</v>
          </cell>
          <cell r="AV337">
            <v>1267308.3536125151</v>
          </cell>
          <cell r="AW337">
            <v>170425.14</v>
          </cell>
          <cell r="AX337">
            <v>895170.10182757676</v>
          </cell>
          <cell r="AY337">
            <v>7058557.4936125148</v>
          </cell>
          <cell r="AZ337">
            <v>7009432.3536125151</v>
          </cell>
          <cell r="BA337">
            <v>5525</v>
          </cell>
          <cell r="BB337">
            <v>6525025</v>
          </cell>
          <cell r="BC337">
            <v>0</v>
          </cell>
          <cell r="BD337">
            <v>0</v>
          </cell>
          <cell r="BE337">
            <v>7058557.4936125148</v>
          </cell>
          <cell r="BF337">
            <v>0</v>
          </cell>
          <cell r="BG337">
            <v>7058557.4936125148</v>
          </cell>
          <cell r="BH337">
            <v>6574150.1399999997</v>
          </cell>
          <cell r="BI337">
            <v>6403725</v>
          </cell>
          <cell r="BJ337">
            <v>6888132.3536125151</v>
          </cell>
          <cell r="BK337">
            <v>5832.4575390453138</v>
          </cell>
          <cell r="BL337">
            <v>5610.1224627366619</v>
          </cell>
          <cell r="BM337">
            <v>3.9631055789857941E-2</v>
          </cell>
          <cell r="BN337">
            <v>0</v>
          </cell>
          <cell r="BO337">
            <v>0</v>
          </cell>
          <cell r="BP337">
            <v>7058557.4936125148</v>
          </cell>
          <cell r="BQ337">
            <v>5935.1671072078871</v>
          </cell>
          <cell r="BR337" t="str">
            <v>Y</v>
          </cell>
          <cell r="BS337">
            <v>5976.7633307472606</v>
          </cell>
          <cell r="BT337">
            <v>3.8211503049576212E-2</v>
          </cell>
          <cell r="BU337">
            <v>0</v>
          </cell>
          <cell r="BV337">
            <v>7058557.4936125148</v>
          </cell>
          <cell r="BW337">
            <v>0</v>
          </cell>
          <cell r="BX337">
            <v>7058557.4936125148</v>
          </cell>
          <cell r="BY337">
            <v>49125.14</v>
          </cell>
          <cell r="BZ337">
            <v>7009432.3536125151</v>
          </cell>
        </row>
        <row r="338">
          <cell r="C338">
            <v>9256911</v>
          </cell>
          <cell r="D338" t="str">
            <v>Skegness Academy</v>
          </cell>
          <cell r="E338">
            <v>901</v>
          </cell>
          <cell r="F338">
            <v>0</v>
          </cell>
          <cell r="G338">
            <v>901</v>
          </cell>
          <cell r="H338">
            <v>0</v>
          </cell>
          <cell r="I338">
            <v>2649024</v>
          </cell>
          <cell r="J338">
            <v>1620504</v>
          </cell>
          <cell r="K338">
            <v>0</v>
          </cell>
          <cell r="L338">
            <v>245809.99999999983</v>
          </cell>
          <cell r="M338">
            <v>0</v>
          </cell>
          <cell r="N338">
            <v>476615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44480.000000000102</v>
          </cell>
          <cell r="V338">
            <v>57375.00000000016</v>
          </cell>
          <cell r="W338">
            <v>51170.000000000022</v>
          </cell>
          <cell r="X338">
            <v>67599.999999999782</v>
          </cell>
          <cell r="Y338">
            <v>133700.00000000009</v>
          </cell>
          <cell r="Z338">
            <v>174439.99999999962</v>
          </cell>
          <cell r="AA338">
            <v>0</v>
          </cell>
          <cell r="AB338">
            <v>4590.0000000000018</v>
          </cell>
          <cell r="AC338">
            <v>0</v>
          </cell>
          <cell r="AD338">
            <v>0</v>
          </cell>
          <cell r="AE338">
            <v>635358.19741065206</v>
          </cell>
          <cell r="AF338">
            <v>0</v>
          </cell>
          <cell r="AG338">
            <v>49130.200000000514</v>
          </cell>
          <cell r="AH338">
            <v>121300</v>
          </cell>
          <cell r="AI338">
            <v>0</v>
          </cell>
          <cell r="AJ338">
            <v>0</v>
          </cell>
          <cell r="AK338">
            <v>0</v>
          </cell>
          <cell r="AL338">
            <v>51053.599999999999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4269528</v>
          </cell>
          <cell r="AV338">
            <v>1940268.3974106519</v>
          </cell>
          <cell r="AW338">
            <v>172353.6</v>
          </cell>
          <cell r="AX338">
            <v>1103136.3321087523</v>
          </cell>
          <cell r="AY338">
            <v>6382149.9974106513</v>
          </cell>
          <cell r="AZ338">
            <v>6331096.3974106517</v>
          </cell>
          <cell r="BA338">
            <v>5525</v>
          </cell>
          <cell r="BB338">
            <v>4978025</v>
          </cell>
          <cell r="BC338">
            <v>0</v>
          </cell>
          <cell r="BD338">
            <v>0</v>
          </cell>
          <cell r="BE338">
            <v>6382149.9974106513</v>
          </cell>
          <cell r="BF338">
            <v>0</v>
          </cell>
          <cell r="BG338">
            <v>6382149.9974106522</v>
          </cell>
          <cell r="BH338">
            <v>5029078.5999999996</v>
          </cell>
          <cell r="BI338">
            <v>4856725</v>
          </cell>
          <cell r="BJ338">
            <v>6209796.3974106517</v>
          </cell>
          <cell r="BK338">
            <v>6892.1158683803014</v>
          </cell>
          <cell r="BL338">
            <v>6542.1788537647062</v>
          </cell>
          <cell r="BM338">
            <v>5.348936836452025E-2</v>
          </cell>
          <cell r="BN338">
            <v>0</v>
          </cell>
          <cell r="BO338">
            <v>0</v>
          </cell>
          <cell r="BP338">
            <v>6382149.9974106513</v>
          </cell>
          <cell r="BQ338">
            <v>7026.7440592793027</v>
          </cell>
          <cell r="BR338" t="str">
            <v>Y</v>
          </cell>
          <cell r="BS338">
            <v>7083.4073223203677</v>
          </cell>
          <cell r="BT338">
            <v>5.0179710454251847E-2</v>
          </cell>
          <cell r="BU338">
            <v>0</v>
          </cell>
          <cell r="BV338">
            <v>6382149.9974106513</v>
          </cell>
          <cell r="BW338">
            <v>0</v>
          </cell>
          <cell r="BX338">
            <v>6382149.9974106513</v>
          </cell>
          <cell r="BY338">
            <v>51053.599999999999</v>
          </cell>
          <cell r="BZ338">
            <v>6331096.3974106517</v>
          </cell>
        </row>
        <row r="339">
          <cell r="C339">
            <v>9256905</v>
          </cell>
          <cell r="D339" t="str">
            <v>The Priory Witham Academy</v>
          </cell>
          <cell r="E339">
            <v>942</v>
          </cell>
          <cell r="F339">
            <v>395</v>
          </cell>
          <cell r="G339">
            <v>547</v>
          </cell>
          <cell r="H339">
            <v>1270715</v>
          </cell>
          <cell r="I339">
            <v>1701000</v>
          </cell>
          <cell r="J339">
            <v>879264</v>
          </cell>
          <cell r="K339">
            <v>96819.999999999985</v>
          </cell>
          <cell r="L339">
            <v>100580.00000000009</v>
          </cell>
          <cell r="M339">
            <v>123899.99999999997</v>
          </cell>
          <cell r="N339">
            <v>217114.99999999985</v>
          </cell>
          <cell r="O339">
            <v>1980.000000000002</v>
          </cell>
          <cell r="P339">
            <v>2699.9999999999968</v>
          </cell>
          <cell r="Q339">
            <v>30659.999999999916</v>
          </cell>
          <cell r="R339">
            <v>25759.999999999967</v>
          </cell>
          <cell r="S339">
            <v>2939.9999999999959</v>
          </cell>
          <cell r="T339">
            <v>80640.000000000029</v>
          </cell>
          <cell r="U339">
            <v>8319.9999999999927</v>
          </cell>
          <cell r="V339">
            <v>12325.000000000002</v>
          </cell>
          <cell r="W339">
            <v>47599.999999999956</v>
          </cell>
          <cell r="X339">
            <v>50699.999999999927</v>
          </cell>
          <cell r="Y339">
            <v>16100.000000000005</v>
          </cell>
          <cell r="Z339">
            <v>86330.000000000087</v>
          </cell>
          <cell r="AA339">
            <v>24286.691176470653</v>
          </cell>
          <cell r="AB339">
            <v>4606.8440366972454</v>
          </cell>
          <cell r="AC339">
            <v>0</v>
          </cell>
          <cell r="AD339">
            <v>162067.5595238095</v>
          </cell>
          <cell r="AE339">
            <v>308465.92422030494</v>
          </cell>
          <cell r="AF339">
            <v>14152.500000000011</v>
          </cell>
          <cell r="AG339">
            <v>0</v>
          </cell>
          <cell r="AH339">
            <v>121300</v>
          </cell>
          <cell r="AI339">
            <v>0</v>
          </cell>
          <cell r="AJ339">
            <v>0</v>
          </cell>
          <cell r="AK339">
            <v>0</v>
          </cell>
          <cell r="AL339">
            <v>45311.15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3850979</v>
          </cell>
          <cell r="AV339">
            <v>1418049.5189572822</v>
          </cell>
          <cell r="AW339">
            <v>166611.15</v>
          </cell>
          <cell r="AX339">
            <v>832057.37270058133</v>
          </cell>
          <cell r="AY339">
            <v>5435639.6689572828</v>
          </cell>
          <cell r="AZ339">
            <v>5390328.5189572824</v>
          </cell>
          <cell r="BA339">
            <v>4790</v>
          </cell>
          <cell r="BB339">
            <v>4512180</v>
          </cell>
          <cell r="BC339">
            <v>0</v>
          </cell>
          <cell r="BD339">
            <v>0</v>
          </cell>
          <cell r="BE339">
            <v>5435639.6689572828</v>
          </cell>
          <cell r="BF339">
            <v>1906485.2371652483</v>
          </cell>
          <cell r="BG339">
            <v>3529154.4317920343</v>
          </cell>
          <cell r="BH339">
            <v>4557491.1500000004</v>
          </cell>
          <cell r="BI339">
            <v>4390880</v>
          </cell>
          <cell r="BJ339">
            <v>5269028.5189572824</v>
          </cell>
          <cell r="BK339">
            <v>5593.4485339249286</v>
          </cell>
          <cell r="BL339">
            <v>5386.8721886563872</v>
          </cell>
          <cell r="BM339">
            <v>3.8348105920082441E-2</v>
          </cell>
          <cell r="BN339">
            <v>0</v>
          </cell>
          <cell r="BO339">
            <v>0</v>
          </cell>
          <cell r="BP339">
            <v>5435639.6689572828</v>
          </cell>
          <cell r="BQ339">
            <v>5722.2171114196208</v>
          </cell>
          <cell r="BR339" t="str">
            <v>Y</v>
          </cell>
          <cell r="BS339">
            <v>5770.31811991219</v>
          </cell>
          <cell r="BT339">
            <v>3.5895940044495589E-2</v>
          </cell>
          <cell r="BU339">
            <v>0</v>
          </cell>
          <cell r="BV339">
            <v>5435639.6689572828</v>
          </cell>
          <cell r="BW339">
            <v>0</v>
          </cell>
          <cell r="BX339">
            <v>5435639.6689572828</v>
          </cell>
          <cell r="BY339">
            <v>45311.15</v>
          </cell>
          <cell r="BZ339">
            <v>5390328.5189572824</v>
          </cell>
        </row>
      </sheetData>
      <sheetData sheetId="9">
        <row r="3">
          <cell r="L3">
            <v>5.0000000000000001E-3</v>
          </cell>
          <cell r="S3">
            <v>5.0000000000000001E-3</v>
          </cell>
          <cell r="Z3">
            <v>5.0000000000000001E-3</v>
          </cell>
          <cell r="AG3">
            <v>5.0000000000000001E-3</v>
          </cell>
        </row>
      </sheetData>
      <sheetData sheetId="10" refreshError="1"/>
      <sheetData sheetId="11">
        <row r="50">
          <cell r="E50">
            <v>-67994.559999999998</v>
          </cell>
        </row>
      </sheetData>
      <sheetData sheetId="12" refreshError="1"/>
      <sheetData sheetId="13" refreshError="1"/>
      <sheetData sheetId="14">
        <row r="1">
          <cell r="L1">
            <v>0</v>
          </cell>
        </row>
        <row r="12">
          <cell r="E12">
            <v>12.539</v>
          </cell>
          <cell r="F12">
            <v>10.638999999999999</v>
          </cell>
          <cell r="G12">
            <v>10.638999999999999</v>
          </cell>
          <cell r="H12">
            <v>10.638999999999999</v>
          </cell>
          <cell r="I12">
            <v>10.638999999999999</v>
          </cell>
          <cell r="J12">
            <v>10.638999999999999</v>
          </cell>
        </row>
        <row r="13">
          <cell r="E13">
            <v>13.539</v>
          </cell>
          <cell r="F13">
            <v>11.638999999999999</v>
          </cell>
          <cell r="G13">
            <v>11.638999999999999</v>
          </cell>
          <cell r="H13">
            <v>11.638999999999999</v>
          </cell>
          <cell r="I13">
            <v>11.638999999999999</v>
          </cell>
          <cell r="J13">
            <v>11.638999999999999</v>
          </cell>
        </row>
      </sheetData>
      <sheetData sheetId="15" refreshError="1"/>
      <sheetData sheetId="16" refreshError="1"/>
      <sheetData sheetId="17">
        <row r="1">
          <cell r="R1">
            <v>0</v>
          </cell>
        </row>
      </sheetData>
      <sheetData sheetId="18" refreshError="1"/>
      <sheetData sheetId="19">
        <row r="4">
          <cell r="B4" t="str">
            <v>Cost Centre</v>
          </cell>
        </row>
        <row r="5">
          <cell r="B5" t="str">
            <v>S31600</v>
          </cell>
        </row>
        <row r="9">
          <cell r="B9" t="str">
            <v>Teaching Staff - (E01)</v>
          </cell>
        </row>
        <row r="11">
          <cell r="B11" t="str">
            <v>Teachers Basic Pay</v>
          </cell>
        </row>
        <row r="12">
          <cell r="B12" t="str">
            <v>Teachers Ers NI</v>
          </cell>
        </row>
        <row r="13">
          <cell r="B13" t="str">
            <v>Teachers Ers Pension Conts</v>
          </cell>
        </row>
        <row r="14">
          <cell r="B14" t="str">
            <v>Teachers Allowances</v>
          </cell>
        </row>
        <row r="15">
          <cell r="D15">
            <v>739386.8</v>
          </cell>
          <cell r="E15">
            <v>752382</v>
          </cell>
          <cell r="F15">
            <v>792564.9575163268</v>
          </cell>
          <cell r="G15">
            <v>816157.19380327058</v>
          </cell>
          <cell r="H15">
            <v>837341.38388911402</v>
          </cell>
          <cell r="I15">
            <v>857892.47055923159</v>
          </cell>
        </row>
        <row r="17">
          <cell r="B17" t="str">
            <v>Supply Teaching Staff - (E02)</v>
          </cell>
        </row>
        <row r="19">
          <cell r="B19" t="str">
            <v>Supply Teachers Basic Pay</v>
          </cell>
        </row>
        <row r="20">
          <cell r="B20" t="str">
            <v>Supply Teachers Ers NI</v>
          </cell>
        </row>
        <row r="21">
          <cell r="B21" t="str">
            <v>Supply Teachers Ers Pension Conts</v>
          </cell>
        </row>
        <row r="22">
          <cell r="B22" t="str">
            <v>Supply Teacher Allowances</v>
          </cell>
        </row>
        <row r="23">
          <cell r="B23" t="str">
            <v>Tutors/Instructors Basic Pay</v>
          </cell>
        </row>
        <row r="24">
          <cell r="B24" t="str">
            <v>Tutors/Instructors Ers NI</v>
          </cell>
        </row>
        <row r="25">
          <cell r="B25" t="str">
            <v>Tutors/Instructors Ers Pension Conts</v>
          </cell>
        </row>
        <row r="26">
          <cell r="B26" t="str">
            <v>Tutors/Instructors Allowances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9">
          <cell r="B29" t="str">
            <v>Education Support Staff - (E03)</v>
          </cell>
        </row>
        <row r="31">
          <cell r="B31" t="str">
            <v>Librarians &amp; Assistants - Basic Pay</v>
          </cell>
        </row>
        <row r="32">
          <cell r="B32" t="str">
            <v>Librarians &amp; Assistants Ers NI</v>
          </cell>
        </row>
        <row r="33">
          <cell r="B33" t="str">
            <v>Librarians &amp; Assistants Ers Pension Cont</v>
          </cell>
        </row>
        <row r="34">
          <cell r="B34" t="str">
            <v>Librarians &amp; Assistants Allowances</v>
          </cell>
        </row>
        <row r="35">
          <cell r="B35" t="str">
            <v>Care Staff Basic Pay</v>
          </cell>
        </row>
        <row r="36">
          <cell r="B36" t="str">
            <v>Care Staff Ers NI</v>
          </cell>
        </row>
        <row r="37">
          <cell r="B37" t="str">
            <v>Care Staff Ers Pension Conts</v>
          </cell>
        </row>
        <row r="38">
          <cell r="B38" t="str">
            <v>Care Staff Allowances</v>
          </cell>
        </row>
        <row r="39">
          <cell r="B39" t="str">
            <v>Learning Support Assistants Basic Pay</v>
          </cell>
        </row>
        <row r="40">
          <cell r="B40" t="str">
            <v>Learning Support Assistants Ers NI</v>
          </cell>
        </row>
        <row r="41">
          <cell r="B41" t="str">
            <v>Learning Support Assistants Ers Pens Conts</v>
          </cell>
        </row>
        <row r="42">
          <cell r="B42" t="str">
            <v>Learning Support Assistants Allowances</v>
          </cell>
        </row>
        <row r="43">
          <cell r="B43" t="str">
            <v>Technical Staff Basic Pay</v>
          </cell>
        </row>
        <row r="44">
          <cell r="B44" t="str">
            <v>Technical Staff Ers NI</v>
          </cell>
        </row>
        <row r="45">
          <cell r="B45" t="str">
            <v>Technical Staff Ers Pension Conts</v>
          </cell>
        </row>
        <row r="46">
          <cell r="B46" t="str">
            <v>Technical Staff Allowances</v>
          </cell>
        </row>
        <row r="47">
          <cell r="B47" t="str">
            <v>Support Worker Basic Pay</v>
          </cell>
        </row>
        <row r="48">
          <cell r="B48" t="str">
            <v>Support Worker Ers NI</v>
          </cell>
        </row>
        <row r="49">
          <cell r="B49" t="str">
            <v>Support Worker Ers Pension Conts</v>
          </cell>
        </row>
        <row r="50">
          <cell r="B50" t="str">
            <v>Support Worker Allowances</v>
          </cell>
        </row>
        <row r="51">
          <cell r="D51">
            <v>262937.12</v>
          </cell>
          <cell r="E51">
            <v>299292</v>
          </cell>
          <cell r="F51">
            <v>292602.3788478963</v>
          </cell>
          <cell r="G51">
            <v>291093.51535482961</v>
          </cell>
          <cell r="H51">
            <v>297244.93614752684</v>
          </cell>
          <cell r="I51">
            <v>303521.79742322682</v>
          </cell>
        </row>
        <row r="53">
          <cell r="B53" t="str">
            <v>Premises Staff - (E04)</v>
          </cell>
        </row>
        <row r="55">
          <cell r="B55" t="str">
            <v>Caretakers &amp; Cleaners Basic Pay</v>
          </cell>
        </row>
        <row r="56">
          <cell r="B56" t="str">
            <v>Caretakers &amp; Cleaners Ers NI</v>
          </cell>
        </row>
        <row r="57">
          <cell r="B57" t="str">
            <v>Caretakers &amp; Cleaners Ers Pension Conts</v>
          </cell>
        </row>
        <row r="58">
          <cell r="B58" t="str">
            <v>Caretakers &amp; Cleaners Allowances</v>
          </cell>
        </row>
        <row r="59">
          <cell r="B59" t="str">
            <v>Domestic Staff Basic Pay</v>
          </cell>
        </row>
        <row r="60">
          <cell r="B60" t="str">
            <v>Domestic Staff Ers NI</v>
          </cell>
        </row>
        <row r="61">
          <cell r="B61" t="str">
            <v>Domestic Staff Ers Pension Conts</v>
          </cell>
        </row>
        <row r="62">
          <cell r="B62" t="str">
            <v>Domestic Staff Allowances</v>
          </cell>
        </row>
        <row r="63">
          <cell r="D63">
            <v>52028.310000000005</v>
          </cell>
          <cell r="E63">
            <v>48490</v>
          </cell>
          <cell r="F63">
            <v>49434.167822477233</v>
          </cell>
          <cell r="G63">
            <v>50450.242178926783</v>
          </cell>
          <cell r="H63">
            <v>51486.638022505314</v>
          </cell>
          <cell r="I63">
            <v>52543.761782955415</v>
          </cell>
        </row>
        <row r="65">
          <cell r="B65" t="str">
            <v>Administrative and Clerical Staff (E05)</v>
          </cell>
        </row>
        <row r="67">
          <cell r="B67" t="str">
            <v>Clerk to Governors Basic Pay</v>
          </cell>
        </row>
        <row r="68">
          <cell r="B68" t="str">
            <v>Clerk to Governors Ers NI</v>
          </cell>
        </row>
        <row r="69">
          <cell r="B69" t="str">
            <v>Clerk to Governors Ers Pension Conts</v>
          </cell>
        </row>
        <row r="70">
          <cell r="B70" t="str">
            <v>Clerk to Governors Allowances</v>
          </cell>
        </row>
        <row r="71">
          <cell r="B71" t="str">
            <v>Admin &amp; Professional Basic Pay</v>
          </cell>
        </row>
        <row r="72">
          <cell r="B72" t="str">
            <v>Admin &amp; Professional Ers NI</v>
          </cell>
        </row>
        <row r="73">
          <cell r="B73" t="str">
            <v>Admin &amp; Professional Ers Pension Conts</v>
          </cell>
        </row>
        <row r="74">
          <cell r="B74" t="str">
            <v>Admin &amp; Professional Allowances</v>
          </cell>
        </row>
        <row r="75">
          <cell r="D75">
            <v>86671.35</v>
          </cell>
          <cell r="E75">
            <v>91091</v>
          </cell>
          <cell r="F75">
            <v>90203.090383290924</v>
          </cell>
          <cell r="G75">
            <v>92090.203684107808</v>
          </cell>
          <cell r="H75">
            <v>94015.043549438706</v>
          </cell>
          <cell r="I75">
            <v>95978.365397326808</v>
          </cell>
        </row>
        <row r="77">
          <cell r="B77" t="str">
            <v>Catering Staff - (E06)</v>
          </cell>
        </row>
        <row r="79">
          <cell r="B79" t="str">
            <v>Cooks &amp; Kitchen Assts Basic</v>
          </cell>
        </row>
        <row r="80">
          <cell r="B80" t="str">
            <v>Cooks &amp; Kitchen Assts Ers NI</v>
          </cell>
        </row>
        <row r="81">
          <cell r="B81" t="str">
            <v>Cooks &amp; Kitchen Assts Ers Pens</v>
          </cell>
        </row>
        <row r="82">
          <cell r="B82" t="str">
            <v>Cooks &amp; Kitchen Assts Allowances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5">
          <cell r="B85" t="str">
            <v>Cost of Other Staff - (E07)</v>
          </cell>
        </row>
        <row r="87">
          <cell r="B87" t="str">
            <v>Midday Controllers Basic Pay</v>
          </cell>
          <cell r="D87">
            <v>27131.19</v>
          </cell>
          <cell r="E87">
            <v>28469</v>
          </cell>
          <cell r="F87">
            <v>28420.127383777552</v>
          </cell>
          <cell r="G87">
            <v>29230.323487814843</v>
          </cell>
          <cell r="H87">
            <v>29842.828944906487</v>
          </cell>
          <cell r="I87">
            <v>30439.685523804616</v>
          </cell>
        </row>
        <row r="88">
          <cell r="B88" t="str">
            <v>Midday Controllers Ers NI</v>
          </cell>
          <cell r="D88">
            <v>122.34</v>
          </cell>
          <cell r="E88">
            <v>127</v>
          </cell>
          <cell r="F88">
            <v>136.45538837553187</v>
          </cell>
          <cell r="G88">
            <v>145.88899445072357</v>
          </cell>
          <cell r="H88">
            <v>155.41860699836346</v>
          </cell>
          <cell r="I88">
            <v>165.05147067711351</v>
          </cell>
        </row>
        <row r="89">
          <cell r="B89" t="str">
            <v>Midday Controllers Ers Pension Conts</v>
          </cell>
          <cell r="D89">
            <v>7689.13</v>
          </cell>
          <cell r="E89">
            <v>7659</v>
          </cell>
          <cell r="F89">
            <v>7645.0142662361623</v>
          </cell>
          <cell r="G89">
            <v>7862.9570182221951</v>
          </cell>
          <cell r="H89">
            <v>8027.7209861798456</v>
          </cell>
          <cell r="I89">
            <v>8188.2754059034414</v>
          </cell>
        </row>
        <row r="90">
          <cell r="B90" t="str">
            <v>Midday Controllers Allowances</v>
          </cell>
          <cell r="D90">
            <v>568.89</v>
          </cell>
          <cell r="E90">
            <v>1200</v>
          </cell>
          <cell r="F90">
            <v>1200</v>
          </cell>
          <cell r="G90">
            <v>1200</v>
          </cell>
          <cell r="H90">
            <v>1200</v>
          </cell>
          <cell r="I90">
            <v>1200</v>
          </cell>
        </row>
        <row r="91">
          <cell r="B91" t="str">
            <v>Non Classroom Supervision Basic Pay</v>
          </cell>
          <cell r="D91">
            <v>9526.5499999999993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Non Classroom Supervision Ers NI</v>
          </cell>
          <cell r="D92">
            <v>696.15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Non Classroom Supervision Ers Pension Co</v>
          </cell>
          <cell r="D93">
            <v>2467.4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Non Classroom Supervision Allowances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Other Employees Basic Pay</v>
          </cell>
          <cell r="D95">
            <v>0</v>
          </cell>
          <cell r="E95">
            <v>6841</v>
          </cell>
          <cell r="F95">
            <v>6841</v>
          </cell>
          <cell r="G95">
            <v>6841</v>
          </cell>
          <cell r="H95">
            <v>6841</v>
          </cell>
          <cell r="I95">
            <v>6841</v>
          </cell>
        </row>
        <row r="96">
          <cell r="B96" t="str">
            <v>Other Employees Ers NI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Other Employees Ers Pension Conts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>Other Employees Allowances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Agency Other Staff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 xml:space="preserve">Payroll Split Coding </v>
          </cell>
          <cell r="D100">
            <v>0</v>
          </cell>
          <cell r="E100">
            <v>-4960.8</v>
          </cell>
          <cell r="F100">
            <v>-5185.991577218344</v>
          </cell>
          <cell r="G100">
            <v>-5405.8882054664746</v>
          </cell>
          <cell r="H100">
            <v>-5522.2232695758039</v>
          </cell>
          <cell r="I100">
            <v>-5640.8850349673194</v>
          </cell>
        </row>
        <row r="101">
          <cell r="B101" t="str">
            <v xml:space="preserve">Payroll Split Coding </v>
          </cell>
          <cell r="D101">
            <v>0</v>
          </cell>
          <cell r="E101">
            <v>-22266</v>
          </cell>
          <cell r="F101">
            <v>-22822.682429113192</v>
          </cell>
          <cell r="G101">
            <v>-23295.570677695461</v>
          </cell>
          <cell r="H101">
            <v>-23777.916691249367</v>
          </cell>
          <cell r="I101">
            <v>-24269.909625074353</v>
          </cell>
        </row>
        <row r="102">
          <cell r="B102" t="str">
            <v xml:space="preserve">Payroll Split Coding </v>
          </cell>
          <cell r="D102">
            <v>-19032.38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 xml:space="preserve">Payroll Split Coding </v>
          </cell>
          <cell r="D103">
            <v>0</v>
          </cell>
          <cell r="E103">
            <v>-15212.25</v>
          </cell>
          <cell r="F103">
            <v>-8091.2044325793286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 xml:space="preserve">Payroll Split Coding 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B105" t="str">
            <v>Service Provision Recharge</v>
          </cell>
          <cell r="D105">
            <v>1473.24</v>
          </cell>
          <cell r="E105">
            <v>1450</v>
          </cell>
          <cell r="F105">
            <v>1479</v>
          </cell>
          <cell r="G105">
            <v>1508.58</v>
          </cell>
          <cell r="H105">
            <v>1538.7516000000001</v>
          </cell>
          <cell r="I105">
            <v>1569.5266320000001</v>
          </cell>
        </row>
        <row r="106">
          <cell r="D106">
            <v>30642.509999999995</v>
          </cell>
          <cell r="E106">
            <v>3306.9499999999971</v>
          </cell>
          <cell r="F106">
            <v>9621.7185994783831</v>
          </cell>
          <cell r="G106">
            <v>18087.290617325831</v>
          </cell>
          <cell r="H106">
            <v>18305.580177259519</v>
          </cell>
          <cell r="I106">
            <v>18492.744372343499</v>
          </cell>
        </row>
        <row r="108">
          <cell r="B108" t="str">
            <v>Indirect Employee Expenses - (E08)</v>
          </cell>
        </row>
        <row r="110">
          <cell r="B110" t="str">
            <v>Staff Professional Membership Fees - Payroll</v>
          </cell>
        </row>
        <row r="111">
          <cell r="B111" t="str">
            <v>Staff Professional Membership Fees Non Payroll</v>
          </cell>
        </row>
        <row r="112">
          <cell r="B112" t="str">
            <v>Recruitment Expenses</v>
          </cell>
        </row>
        <row r="113">
          <cell r="B113" t="str">
            <v>Advertising - Staff</v>
          </cell>
        </row>
        <row r="114">
          <cell r="B114" t="str">
            <v>Lump Sum Net Redundancy/Pension Payments</v>
          </cell>
        </row>
        <row r="115">
          <cell r="B115" t="str">
            <v>Compromise Agreement</v>
          </cell>
        </row>
        <row r="116">
          <cell r="B116" t="str">
            <v>Medical &amp; Dental Fees - Non Payroll</v>
          </cell>
        </row>
        <row r="117">
          <cell r="B117" t="str">
            <v>Cycle Purchase Loan Scheme - Payroll</v>
          </cell>
        </row>
        <row r="118">
          <cell r="B118" t="str">
            <v>Cycle Purchase Loan Scheme - Non Payroll</v>
          </cell>
        </row>
        <row r="119">
          <cell r="B119" t="str">
            <v>Schools Apprenticeship Levy</v>
          </cell>
        </row>
        <row r="120">
          <cell r="B120" t="str">
            <v>Public Transport - Staff</v>
          </cell>
        </row>
        <row r="121">
          <cell r="B121" t="str">
            <v>Car Allowances - Payroll</v>
          </cell>
        </row>
        <row r="122">
          <cell r="B122" t="str">
            <v>Other Travel Expenses - Payroll</v>
          </cell>
        </row>
        <row r="123">
          <cell r="B123" t="str">
            <v>Car Allowances - Non Payroll</v>
          </cell>
        </row>
        <row r="124">
          <cell r="B124" t="str">
            <v>Fuel Cards</v>
          </cell>
        </row>
        <row r="125">
          <cell r="B125" t="str">
            <v>Other Travel Expenses - Non Payroll</v>
          </cell>
        </row>
        <row r="126">
          <cell r="B126" t="str">
            <v>Childcare Costs inc Vouchers</v>
          </cell>
        </row>
        <row r="127">
          <cell r="B127" t="str">
            <v>Subsistence - Payroll</v>
          </cell>
        </row>
        <row r="128">
          <cell r="B128" t="str">
            <v>Subsistence - Non Payroll</v>
          </cell>
        </row>
        <row r="129">
          <cell r="B129" t="str">
            <v>Staff attending Conferences</v>
          </cell>
        </row>
        <row r="130">
          <cell r="B130" t="str">
            <v>Conference Expenses</v>
          </cell>
        </row>
        <row r="131">
          <cell r="B131" t="str">
            <v>Recharge - Recruitment Adverts</v>
          </cell>
        </row>
        <row r="132">
          <cell r="D132">
            <v>5092.7</v>
          </cell>
          <cell r="E132">
            <v>5045.5250000000005</v>
          </cell>
          <cell r="F132">
            <v>5039.3080267428977</v>
          </cell>
          <cell r="G132">
            <v>5081.596116467791</v>
          </cell>
          <cell r="H132">
            <v>5193.2349294801579</v>
          </cell>
          <cell r="I132">
            <v>5303.1582325761237</v>
          </cell>
        </row>
        <row r="134">
          <cell r="B134" t="str">
            <v>Staff Development and Training (E09)</v>
          </cell>
        </row>
        <row r="136">
          <cell r="B136" t="str">
            <v>Staff Training Expenses - Payroll</v>
          </cell>
        </row>
        <row r="137">
          <cell r="B137" t="str">
            <v>Staff Training Expenses - Non Payroll</v>
          </cell>
        </row>
        <row r="138">
          <cell r="B138" t="str">
            <v>Training Courses Staff Recharge</v>
          </cell>
        </row>
        <row r="139">
          <cell r="D139">
            <v>4504.0200000000004</v>
          </cell>
          <cell r="E139">
            <v>4000</v>
          </cell>
          <cell r="F139">
            <v>2500</v>
          </cell>
          <cell r="G139">
            <v>5000</v>
          </cell>
          <cell r="H139">
            <v>2500</v>
          </cell>
          <cell r="I139">
            <v>2500</v>
          </cell>
        </row>
        <row r="141">
          <cell r="B141" t="str">
            <v>Supply Teacher Insurance - (E10)</v>
          </cell>
        </row>
        <row r="143">
          <cell r="B143" t="str">
            <v>Teaching Sickness Premium Recharge</v>
          </cell>
        </row>
        <row r="144">
          <cell r="B144" t="str">
            <v>Premium Teachers Insurance Fund</v>
          </cell>
        </row>
        <row r="145">
          <cell r="D145">
            <v>9897.01</v>
          </cell>
          <cell r="E145">
            <v>15282</v>
          </cell>
          <cell r="F145">
            <v>15587.64</v>
          </cell>
          <cell r="G145">
            <v>15899.3928</v>
          </cell>
          <cell r="H145">
            <v>16217.380655999999</v>
          </cell>
          <cell r="I145">
            <v>16541.728269119998</v>
          </cell>
        </row>
        <row r="147">
          <cell r="B147" t="str">
            <v>Staff-Related Insurance - (E11)</v>
          </cell>
        </row>
        <row r="149">
          <cell r="B149" t="str">
            <v>Non-teaching Sickness Premium Recharge</v>
          </cell>
        </row>
        <row r="150">
          <cell r="B150" t="str">
            <v>Employers Liability Insurance</v>
          </cell>
        </row>
        <row r="151">
          <cell r="B151" t="str">
            <v>Premium Non Teachers Insurance</v>
          </cell>
        </row>
        <row r="152">
          <cell r="D152">
            <v>5342.43</v>
          </cell>
          <cell r="E152">
            <v>5502.7029000000002</v>
          </cell>
          <cell r="F152">
            <v>5667.7839870000007</v>
          </cell>
          <cell r="G152">
            <v>5837.8175066100011</v>
          </cell>
          <cell r="H152">
            <v>6012.9520318083014</v>
          </cell>
          <cell r="I152">
            <v>6193.3405927625508</v>
          </cell>
        </row>
        <row r="154">
          <cell r="B154" t="str">
            <v>Building Maintenance and Improvement - (E12)</v>
          </cell>
        </row>
        <row r="156">
          <cell r="B156" t="str">
            <v>Property Repairs, Maintenance &amp; Alterations</v>
          </cell>
        </row>
        <row r="157">
          <cell r="B157" t="str">
            <v>Repairs &amp; Maintenance Buy-Back Recharge</v>
          </cell>
        </row>
        <row r="158">
          <cell r="B158" t="str">
            <v>Salix Loans Repayments Recharge</v>
          </cell>
        </row>
        <row r="159">
          <cell r="D159">
            <v>23922.43</v>
          </cell>
          <cell r="E159">
            <v>15000</v>
          </cell>
          <cell r="F159">
            <v>12000</v>
          </cell>
          <cell r="G159">
            <v>12000</v>
          </cell>
          <cell r="H159">
            <v>12000</v>
          </cell>
          <cell r="I159">
            <v>12000</v>
          </cell>
        </row>
        <row r="161">
          <cell r="B161" t="str">
            <v>Grounds Maintenance and Improvement - (E13)</v>
          </cell>
        </row>
        <row r="163">
          <cell r="B163" t="str">
            <v>Upkeep of Grounds</v>
          </cell>
        </row>
        <row r="164">
          <cell r="D164">
            <v>3051.74</v>
          </cell>
          <cell r="E164">
            <v>3300</v>
          </cell>
          <cell r="F164">
            <v>3333</v>
          </cell>
          <cell r="G164">
            <v>3366.33</v>
          </cell>
          <cell r="H164">
            <v>3399.9933000000001</v>
          </cell>
          <cell r="I164">
            <v>3433.9932330000001</v>
          </cell>
        </row>
        <row r="166">
          <cell r="B166" t="str">
            <v>Cleaning and Caretaking - (E14)</v>
          </cell>
        </row>
        <row r="168">
          <cell r="B168" t="str">
            <v>Window Cleaning</v>
          </cell>
        </row>
        <row r="169">
          <cell r="B169" t="str">
            <v>Contract Cleaning</v>
          </cell>
        </row>
        <row r="170">
          <cell r="D170">
            <v>3736.8</v>
          </cell>
          <cell r="E170">
            <v>14296</v>
          </cell>
          <cell r="F170">
            <v>14642</v>
          </cell>
          <cell r="G170">
            <v>15079.04</v>
          </cell>
          <cell r="H170">
            <v>15529.1468</v>
          </cell>
          <cell r="I170">
            <v>15992.711515999999</v>
          </cell>
        </row>
        <row r="172">
          <cell r="B172" t="str">
            <v>Water and Sewerage - (E15)</v>
          </cell>
        </row>
        <row r="174">
          <cell r="B174" t="str">
            <v>Property Related Water Services</v>
          </cell>
        </row>
        <row r="175">
          <cell r="D175">
            <v>5018.84</v>
          </cell>
          <cell r="E175">
            <v>5520.7240000000002</v>
          </cell>
          <cell r="F175">
            <v>5796.7602000000006</v>
          </cell>
          <cell r="G175">
            <v>6086.598210000001</v>
          </cell>
          <cell r="H175">
            <v>6390.9281205000016</v>
          </cell>
          <cell r="I175">
            <v>6710.4745265250021</v>
          </cell>
        </row>
        <row r="177">
          <cell r="B177" t="str">
            <v>Energy - (E16)</v>
          </cell>
        </row>
        <row r="179">
          <cell r="B179" t="str">
            <v>Electricity</v>
          </cell>
        </row>
        <row r="180">
          <cell r="B180" t="str">
            <v>Gas</v>
          </cell>
        </row>
        <row r="181">
          <cell r="B181" t="str">
            <v>Heating Oil</v>
          </cell>
        </row>
        <row r="182">
          <cell r="D182">
            <v>13037.39</v>
          </cell>
          <cell r="E182">
            <v>19731.4555</v>
          </cell>
          <cell r="F182">
            <v>23134.098050000001</v>
          </cell>
          <cell r="G182">
            <v>25447.507855000003</v>
          </cell>
          <cell r="H182">
            <v>27992.258640500004</v>
          </cell>
          <cell r="I182">
            <v>30791.484504550004</v>
          </cell>
        </row>
        <row r="184">
          <cell r="B184" t="str">
            <v>Rates - (E17)</v>
          </cell>
        </row>
        <row r="186">
          <cell r="B186" t="str">
            <v>Rates</v>
          </cell>
        </row>
        <row r="187">
          <cell r="D187">
            <v>26880</v>
          </cell>
          <cell r="E187">
            <v>26880</v>
          </cell>
          <cell r="F187">
            <v>26880</v>
          </cell>
          <cell r="G187">
            <v>26880</v>
          </cell>
          <cell r="H187">
            <v>26880</v>
          </cell>
          <cell r="I187">
            <v>26880</v>
          </cell>
        </row>
        <row r="189">
          <cell r="B189" t="str">
            <v>Other Occupation Costs - (E18)</v>
          </cell>
        </row>
        <row r="191">
          <cell r="B191" t="str">
            <v>Security / Surveillance Equipment Maintenance</v>
          </cell>
        </row>
        <row r="192">
          <cell r="B192" t="str">
            <v>Health and Safety at Work</v>
          </cell>
        </row>
        <row r="193">
          <cell r="B193" t="str">
            <v>Building Rents</v>
          </cell>
        </row>
        <row r="194">
          <cell r="B194" t="str">
            <v>Hire of Rooms</v>
          </cell>
        </row>
        <row r="195">
          <cell r="B195" t="str">
            <v>Rental Property Service Charge</v>
          </cell>
        </row>
        <row r="196">
          <cell r="B196" t="str">
            <v>Fixtures &amp; Fittings</v>
          </cell>
        </row>
        <row r="197">
          <cell r="B197" t="str">
            <v>Fire Extinguishers</v>
          </cell>
        </row>
        <row r="198">
          <cell r="B198" t="str">
            <v>Refuse Collection</v>
          </cell>
        </row>
        <row r="199">
          <cell r="B199" t="str">
            <v>Cleaning Materials</v>
          </cell>
        </row>
        <row r="200">
          <cell r="B200" t="str">
            <v>Other Cleaning &amp; Janitorial Services</v>
          </cell>
        </row>
        <row r="201">
          <cell r="B201" t="str">
            <v>Pest Control</v>
          </cell>
        </row>
        <row r="202">
          <cell r="B202" t="str">
            <v>Waste Chemicals Disposal</v>
          </cell>
        </row>
        <row r="203">
          <cell r="B203" t="str">
            <v>Other Premises Costs</v>
          </cell>
        </row>
        <row r="204">
          <cell r="B204" t="str">
            <v>PAT Testing</v>
          </cell>
        </row>
        <row r="205">
          <cell r="B205" t="str">
            <v>First Aid Equipment</v>
          </cell>
        </row>
        <row r="206">
          <cell r="B206" t="str">
            <v>Health &amp; Safety Equipment</v>
          </cell>
        </row>
        <row r="207">
          <cell r="B207" t="str">
            <v>Purchase of Security / Surveillance Equipment</v>
          </cell>
        </row>
        <row r="208">
          <cell r="B208" t="str">
            <v>Fire Risk Assessment Recharges</v>
          </cell>
        </row>
        <row r="209">
          <cell r="D209">
            <v>9334.61</v>
          </cell>
          <cell r="E209">
            <v>5575.5969999999998</v>
          </cell>
          <cell r="F209">
            <v>5804.8768500000006</v>
          </cell>
          <cell r="G209">
            <v>6044.6306924999999</v>
          </cell>
          <cell r="H209">
            <v>6295.3624271250001</v>
          </cell>
          <cell r="I209">
            <v>6557.6007524812503</v>
          </cell>
        </row>
        <row r="211">
          <cell r="B211" t="str">
            <v>Learning Resources - (E19)</v>
          </cell>
        </row>
        <row r="213">
          <cell r="B213" t="str">
            <v>Hire of Transport - Non Staff</v>
          </cell>
        </row>
        <row r="214">
          <cell r="B214" t="str">
            <v>Transport - General</v>
          </cell>
        </row>
        <row r="215">
          <cell r="B215" t="str">
            <v>Equipment &amp; Materials Learning</v>
          </cell>
        </row>
        <row r="216">
          <cell r="B216" t="str">
            <v>Equipment &amp; Materials Child Related</v>
          </cell>
        </row>
        <row r="217">
          <cell r="B217" t="str">
            <v>Equipment Repairs, Maintenance &amp; Installation</v>
          </cell>
        </row>
        <row r="218">
          <cell r="B218" t="str">
            <v>Furniture</v>
          </cell>
        </row>
        <row r="219">
          <cell r="B219" t="str">
            <v>Books</v>
          </cell>
        </row>
        <row r="220">
          <cell r="B220" t="str">
            <v>CDs</v>
          </cell>
        </row>
        <row r="221">
          <cell r="B221" t="str">
            <v>DVDs</v>
          </cell>
        </row>
        <row r="222">
          <cell r="B222" t="str">
            <v>Newspapers &amp; Magazines</v>
          </cell>
        </row>
        <row r="223">
          <cell r="B223" t="str">
            <v>Stock Materials</v>
          </cell>
        </row>
        <row r="224">
          <cell r="B224" t="str">
            <v>Photocopying</v>
          </cell>
        </row>
        <row r="225">
          <cell r="B225" t="str">
            <v>Printing</v>
          </cell>
        </row>
        <row r="226">
          <cell r="B226" t="str">
            <v>Stationery</v>
          </cell>
        </row>
        <row r="227">
          <cell r="B227" t="str">
            <v>Aids &amp; Equipment</v>
          </cell>
        </row>
        <row r="228">
          <cell r="B228" t="str">
            <v>Computer Consumables</v>
          </cell>
        </row>
        <row r="229">
          <cell r="B229" t="str">
            <v>Subscriptions (non staff)</v>
          </cell>
        </row>
        <row r="230">
          <cell r="B230" t="str">
            <v>Educational Visits &amp; Other Expenditure</v>
          </cell>
        </row>
        <row r="231">
          <cell r="B231" t="str">
            <v>Other Supplies &amp; Services</v>
          </cell>
        </row>
        <row r="232">
          <cell r="B232" t="str">
            <v>Pupil Premium Overspend - FSM</v>
          </cell>
        </row>
        <row r="233">
          <cell r="B233" t="str">
            <v>Pupil Premium Overspend - Service Children</v>
          </cell>
        </row>
        <row r="234">
          <cell r="B234" t="str">
            <v>Pupil Premium Overspend - LAC</v>
          </cell>
        </row>
        <row r="235">
          <cell r="B235" t="str">
            <v>Pupil Premium Overspend - Post LAC</v>
          </cell>
        </row>
        <row r="236">
          <cell r="B236" t="str">
            <v>Pupil Premium Overspend - Early Years</v>
          </cell>
        </row>
        <row r="237">
          <cell r="B237" t="str">
            <v>Mini Closedown - PE &amp; Sport</v>
          </cell>
        </row>
        <row r="238">
          <cell r="B238" t="str">
            <v>Mini Closedown - UIFSM</v>
          </cell>
        </row>
        <row r="239">
          <cell r="B239" t="str">
            <v>Duplicate Payments</v>
          </cell>
        </row>
        <row r="240">
          <cell r="B240" t="str">
            <v>Cultural Services Entry Fees, Workshops &amp; Events Recharge</v>
          </cell>
        </row>
        <row r="241">
          <cell r="D241">
            <v>49335.340000000004</v>
          </cell>
          <cell r="E241">
            <v>51700</v>
          </cell>
          <cell r="F241">
            <v>46280</v>
          </cell>
          <cell r="G241">
            <v>46364</v>
          </cell>
          <cell r="H241">
            <v>46452.2</v>
          </cell>
          <cell r="I241">
            <v>46544.81</v>
          </cell>
        </row>
        <row r="243">
          <cell r="B243" t="str">
            <v>ICT Learning Resources - (E20)</v>
          </cell>
        </row>
        <row r="245">
          <cell r="B245" t="str">
            <v>Computer Hardware</v>
          </cell>
        </row>
        <row r="246">
          <cell r="B246" t="str">
            <v>Computer Services</v>
          </cell>
        </row>
        <row r="247">
          <cell r="B247" t="str">
            <v>Computer Software</v>
          </cell>
        </row>
        <row r="248">
          <cell r="D248">
            <v>25175.08</v>
          </cell>
          <cell r="E248">
            <v>28200</v>
          </cell>
          <cell r="F248">
            <v>29360</v>
          </cell>
          <cell r="G248">
            <v>30578</v>
          </cell>
          <cell r="H248">
            <v>31856.9</v>
          </cell>
          <cell r="I248">
            <v>33199.745000000003</v>
          </cell>
        </row>
        <row r="250">
          <cell r="B250" t="str">
            <v>Examination Fees - (E21)</v>
          </cell>
        </row>
        <row r="252">
          <cell r="B252" t="str">
            <v>Exam Fees &amp; Expenses - Current Year</v>
          </cell>
        </row>
        <row r="253">
          <cell r="B253" t="str">
            <v>Exam Fees &amp; Expenses - Next Year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6">
          <cell r="B256" t="str">
            <v>Administrative Supplies - (E22)</v>
          </cell>
        </row>
        <row r="258">
          <cell r="B258" t="str">
            <v>Equipment &amp; Materials Admin</v>
          </cell>
        </row>
        <row r="259">
          <cell r="B259" t="str">
            <v>Equipment &amp; Materials Household Goods</v>
          </cell>
        </row>
        <row r="260">
          <cell r="B260" t="str">
            <v>Equipment Purchase &amp; Hire</v>
          </cell>
        </row>
        <row r="261">
          <cell r="B261" t="str">
            <v>General Office Expenses</v>
          </cell>
        </row>
        <row r="262">
          <cell r="B262" t="str">
            <v>Administrative Supplies Schools</v>
          </cell>
        </row>
        <row r="263">
          <cell r="B263" t="str">
            <v>Translating &amp; Interpreter Services</v>
          </cell>
        </row>
        <row r="264">
          <cell r="B264" t="str">
            <v>Postages</v>
          </cell>
        </row>
        <row r="265">
          <cell r="B265" t="str">
            <v>Telephones</v>
          </cell>
        </row>
        <row r="266">
          <cell r="B266" t="str">
            <v>Communications</v>
          </cell>
        </row>
        <row r="267">
          <cell r="B267" t="str">
            <v>Computer Software Licences (Revenue)</v>
          </cell>
        </row>
        <row r="268">
          <cell r="B268" t="str">
            <v>Advertising (Non Staff)</v>
          </cell>
        </row>
        <row r="269">
          <cell r="B269" t="str">
            <v>Promotions</v>
          </cell>
        </row>
        <row r="270">
          <cell r="B270" t="str">
            <v>Publicity</v>
          </cell>
        </row>
        <row r="271">
          <cell r="B271" t="str">
            <v>Interest Paid - Non Bank Account Schools</v>
          </cell>
        </row>
        <row r="272">
          <cell r="B272" t="str">
            <v>Licences - General</v>
          </cell>
        </row>
        <row r="273">
          <cell r="B273" t="str">
            <v>Write Back - Unrecovered Debts</v>
          </cell>
        </row>
        <row r="274">
          <cell r="D274">
            <v>4959.17</v>
          </cell>
          <cell r="E274">
            <v>4822.75</v>
          </cell>
          <cell r="F274">
            <v>4973.8874999999998</v>
          </cell>
          <cell r="G274">
            <v>5132.5818749999999</v>
          </cell>
          <cell r="H274">
            <v>5299.2109687499997</v>
          </cell>
          <cell r="I274">
            <v>5474.1715171875003</v>
          </cell>
        </row>
        <row r="276">
          <cell r="B276" t="str">
            <v>Other Insurance Premiums - (E23)</v>
          </cell>
        </row>
        <row r="278">
          <cell r="B278" t="str">
            <v>Premises Insurance</v>
          </cell>
        </row>
        <row r="279">
          <cell r="B279" t="str">
            <v>Transport Insurances</v>
          </cell>
        </row>
        <row r="280">
          <cell r="B280" t="str">
            <v>General Insurance</v>
          </cell>
        </row>
        <row r="281">
          <cell r="B281" t="str">
            <v>General Insurance</v>
          </cell>
        </row>
        <row r="282">
          <cell r="B282" t="str">
            <v>Insurance Buy-back</v>
          </cell>
        </row>
        <row r="283">
          <cell r="D283">
            <v>12562.15</v>
          </cell>
          <cell r="E283">
            <v>13818.365000000002</v>
          </cell>
          <cell r="F283">
            <v>15200.201500000003</v>
          </cell>
          <cell r="G283">
            <v>16720.221650000007</v>
          </cell>
          <cell r="H283">
            <v>18392.243815000009</v>
          </cell>
          <cell r="I283">
            <v>20231.468196500013</v>
          </cell>
        </row>
        <row r="285">
          <cell r="B285" t="str">
            <v>Special Facilities - (E24)</v>
          </cell>
        </row>
        <row r="287">
          <cell r="B287" t="str">
            <v>Swimming Pool Running Costs</v>
          </cell>
        </row>
        <row r="288">
          <cell r="B288" t="str">
            <v>Vehicles Purchase</v>
          </cell>
        </row>
        <row r="289">
          <cell r="B289" t="str">
            <v>Vehicles Repairs</v>
          </cell>
        </row>
        <row r="290">
          <cell r="B290" t="str">
            <v>Vehicle Fuel</v>
          </cell>
        </row>
        <row r="291">
          <cell r="B291" t="str">
            <v>Hire of Plant</v>
          </cell>
        </row>
        <row r="292">
          <cell r="B292" t="str">
            <v>Clothing &amp; Uniforms</v>
          </cell>
        </row>
        <row r="293">
          <cell r="B293" t="str">
            <v>Personal Needs of Clients</v>
          </cell>
        </row>
        <row r="294">
          <cell r="B294" t="str">
            <v>Grants, Contributions &amp; Donations</v>
          </cell>
        </row>
        <row r="295">
          <cell r="B295" t="str">
            <v>Tuition &amp;/or Board Fees</v>
          </cell>
        </row>
        <row r="296">
          <cell r="B296" t="str">
            <v>Specialist Teaching &amp; Applied Psychology (STAPS) Buy-Back &amp; Assessments Recharge</v>
          </cell>
        </row>
        <row r="297">
          <cell r="D297">
            <v>4008.75</v>
          </cell>
          <cell r="E297">
            <v>4400</v>
          </cell>
          <cell r="F297">
            <v>4580</v>
          </cell>
          <cell r="G297">
            <v>4769</v>
          </cell>
          <cell r="H297">
            <v>4967.45</v>
          </cell>
          <cell r="I297">
            <v>5175.8225000000002</v>
          </cell>
        </row>
        <row r="299">
          <cell r="B299" t="str">
            <v>Catering Supplies - (E25)</v>
          </cell>
        </row>
        <row r="301">
          <cell r="B301" t="str">
            <v>Purchase of external catering</v>
          </cell>
        </row>
        <row r="302">
          <cell r="B302" t="str">
            <v>Free Meals</v>
          </cell>
        </row>
        <row r="303">
          <cell r="B303" t="str">
            <v>Free Meals</v>
          </cell>
        </row>
        <row r="304">
          <cell r="B304" t="str">
            <v>Free Meals</v>
          </cell>
        </row>
        <row r="305">
          <cell r="B305" t="str">
            <v>Free Meals</v>
          </cell>
        </row>
        <row r="306">
          <cell r="B306" t="str">
            <v>Canteen Meals</v>
          </cell>
        </row>
        <row r="307">
          <cell r="B307" t="str">
            <v>Paid School Meals</v>
          </cell>
        </row>
        <row r="308">
          <cell r="B308" t="str">
            <v>Staff Free Meals</v>
          </cell>
        </row>
        <row r="309">
          <cell r="B309" t="str">
            <v>Provisions</v>
          </cell>
        </row>
        <row r="310">
          <cell r="B310" t="str">
            <v>Provisions</v>
          </cell>
        </row>
        <row r="311">
          <cell r="B311" t="str">
            <v>Free Milk</v>
          </cell>
        </row>
        <row r="312">
          <cell r="B312" t="str">
            <v>Vending Machines Supplies</v>
          </cell>
        </row>
        <row r="313">
          <cell r="B313" t="str">
            <v>Under 5s Milk</v>
          </cell>
        </row>
        <row r="314">
          <cell r="B314" t="str">
            <v>Hospitality</v>
          </cell>
        </row>
        <row r="315">
          <cell r="D315">
            <v>46457.29</v>
          </cell>
          <cell r="E315">
            <v>32000</v>
          </cell>
          <cell r="F315">
            <v>32000</v>
          </cell>
          <cell r="G315">
            <v>32000</v>
          </cell>
          <cell r="H315">
            <v>32000</v>
          </cell>
          <cell r="I315">
            <v>32000</v>
          </cell>
        </row>
        <row r="317">
          <cell r="B317" t="str">
            <v>Agency Supply Teaching Staff - (E26)</v>
          </cell>
        </row>
        <row r="319">
          <cell r="B319" t="str">
            <v>Agency Supply Teacher</v>
          </cell>
        </row>
        <row r="320">
          <cell r="D320">
            <v>37663.89</v>
          </cell>
          <cell r="E320">
            <v>25000</v>
          </cell>
          <cell r="F320">
            <v>12000</v>
          </cell>
          <cell r="G320">
            <v>12000</v>
          </cell>
          <cell r="H320">
            <v>12000</v>
          </cell>
          <cell r="I320">
            <v>12000</v>
          </cell>
        </row>
        <row r="322">
          <cell r="B322" t="str">
            <v>Bought-In Professional Services - Curriculum - (E27)</v>
          </cell>
        </row>
        <row r="324">
          <cell r="B324" t="str">
            <v>Lecturers &amp; Invigilation Fees</v>
          </cell>
        </row>
        <row r="325">
          <cell r="B325" t="str">
            <v>Consultancy Services - Curriculum</v>
          </cell>
        </row>
        <row r="326">
          <cell r="B326" t="str">
            <v>SLA - School Library Service</v>
          </cell>
        </row>
        <row r="327">
          <cell r="B327" t="str">
            <v>Bought in Services - Curriculum Schools</v>
          </cell>
        </row>
        <row r="328">
          <cell r="B328" t="str">
            <v>Other Hired &amp; Contracting Services</v>
          </cell>
        </row>
        <row r="329">
          <cell r="B329" t="str">
            <v>Music Tuition &amp; Instrument Hire Recharge</v>
          </cell>
        </row>
        <row r="330">
          <cell r="B330" t="str">
            <v>IT Services &amp; Software Recharge</v>
          </cell>
        </row>
        <row r="331">
          <cell r="D331">
            <v>3917.5</v>
          </cell>
          <cell r="E331">
            <v>3000</v>
          </cell>
          <cell r="F331">
            <v>2000</v>
          </cell>
          <cell r="G331">
            <v>2000</v>
          </cell>
          <cell r="H331">
            <v>2000</v>
          </cell>
          <cell r="I331">
            <v>2000</v>
          </cell>
        </row>
        <row r="333">
          <cell r="B333" t="str">
            <v>Bought-In Professional Services - Other (except PFI) - (E28A)</v>
          </cell>
        </row>
        <row r="335">
          <cell r="B335" t="str">
            <v>Consultancy Services - Other</v>
          </cell>
        </row>
        <row r="336">
          <cell r="B336" t="str">
            <v>Employee Security Checks</v>
          </cell>
        </row>
        <row r="337">
          <cell r="B337" t="str">
            <v>Schools Buy Back</v>
          </cell>
        </row>
        <row r="338">
          <cell r="B338" t="str">
            <v>Bought in Services - Other - Schools</v>
          </cell>
        </row>
        <row r="339">
          <cell r="B339" t="str">
            <v>Legal &amp; Conveyancing Charges</v>
          </cell>
        </row>
        <row r="340">
          <cell r="B340" t="str">
            <v>Audit Fees</v>
          </cell>
        </row>
        <row r="341">
          <cell r="B341" t="str">
            <v>Audit Services Recharge</v>
          </cell>
        </row>
        <row r="342">
          <cell r="B342" t="str">
            <v>Lincolnshire Safeguarding Children's Board Recharge</v>
          </cell>
        </row>
        <row r="343">
          <cell r="B343" t="str">
            <v>Recharge - Employee Security Checks</v>
          </cell>
        </row>
        <row r="344">
          <cell r="B344" t="str">
            <v>Finance Buy-Back Recharge</v>
          </cell>
        </row>
        <row r="345">
          <cell r="B345" t="str">
            <v>Licences Buy-Back Recharge</v>
          </cell>
        </row>
        <row r="346">
          <cell r="B346" t="str">
            <v>SBSS Buy-Back Recharge</v>
          </cell>
        </row>
        <row r="347">
          <cell r="B347" t="str">
            <v>HR Advisory and Employee Counselling Buyback</v>
          </cell>
        </row>
        <row r="348">
          <cell r="D348">
            <v>16883.48</v>
          </cell>
          <cell r="E348">
            <v>15784.94</v>
          </cell>
          <cell r="F348">
            <v>15635.638800000001</v>
          </cell>
          <cell r="G348">
            <v>15996.351576000001</v>
          </cell>
          <cell r="H348">
            <v>16367.42860752</v>
          </cell>
          <cell r="I348">
            <v>16749.234679670401</v>
          </cell>
        </row>
        <row r="350">
          <cell r="B350" t="str">
            <v>Bought-In Professional Services - Other (PFI) - (E28B)</v>
          </cell>
        </row>
        <row r="352">
          <cell r="B352" t="str">
            <v>Consultancy Services - Other</v>
          </cell>
        </row>
        <row r="353">
          <cell r="B353" t="str">
            <v>Bought in Services - Other - Schools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6">
          <cell r="B356" t="str">
            <v>Loan Interest - (E29)</v>
          </cell>
        </row>
        <row r="358">
          <cell r="B358" t="str">
            <v>Loans Account Interest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1">
          <cell r="B361" t="str">
            <v>Direct Revenue Financing (Revenue Cont to Capital) - (E30)</v>
          </cell>
        </row>
        <row r="363">
          <cell r="B363" t="str">
            <v>Loans Account Principal</v>
          </cell>
        </row>
        <row r="364">
          <cell r="B364" t="str">
            <v>Capital Expenditure from Revenue</v>
          </cell>
        </row>
        <row r="365"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7">
          <cell r="B367" t="str">
            <v>Funds Delegated by the Local Authority - (I01)</v>
          </cell>
        </row>
        <row r="369">
          <cell r="B369" t="str">
            <v>Schools Block Income</v>
          </cell>
        </row>
        <row r="370">
          <cell r="B370" t="str">
            <v>High Needs Targeted Income</v>
          </cell>
        </row>
        <row r="371">
          <cell r="B371" t="str">
            <v>Early Years Income</v>
          </cell>
        </row>
        <row r="372">
          <cell r="B372" t="str">
            <v>PRT Funding-£2K / Intervention Funding</v>
          </cell>
        </row>
        <row r="373">
          <cell r="D373">
            <v>-10960</v>
          </cell>
          <cell r="E373">
            <v>-67394</v>
          </cell>
          <cell r="F373">
            <v>-67874</v>
          </cell>
          <cell r="G373">
            <v>-68114</v>
          </cell>
          <cell r="H373">
            <v>-67994</v>
          </cell>
          <cell r="I373">
            <v>-68234</v>
          </cell>
        </row>
        <row r="375">
          <cell r="B375" t="str">
            <v>Funding for 6th Form - (I02)</v>
          </cell>
        </row>
        <row r="377">
          <cell r="B377" t="str">
            <v>Recharge - Funding for Sixth Form Students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</row>
        <row r="380">
          <cell r="B380" t="str">
            <v>High Needs Top-Up Funding - (I03)</v>
          </cell>
        </row>
        <row r="382">
          <cell r="B382" t="str">
            <v>High Needs Top Up Funding</v>
          </cell>
        </row>
        <row r="383">
          <cell r="B383" t="str">
            <v>Disability Access Funding</v>
          </cell>
        </row>
        <row r="384">
          <cell r="D384">
            <v>-51288.87</v>
          </cell>
          <cell r="E384">
            <v>-67994.559999999998</v>
          </cell>
          <cell r="F384">
            <v>-56910.06</v>
          </cell>
          <cell r="G384">
            <v>-33835.58</v>
          </cell>
          <cell r="H384">
            <v>-17725.55</v>
          </cell>
          <cell r="I384">
            <v>-13860.13</v>
          </cell>
        </row>
        <row r="386">
          <cell r="B386" t="str">
            <v>Other Grants and Payments Received - (I07)</v>
          </cell>
        </row>
        <row r="388">
          <cell r="B388" t="str">
            <v>Payment by Other Local Authorities</v>
          </cell>
        </row>
        <row r="389">
          <cell r="B389" t="str">
            <v>Other Grants</v>
          </cell>
        </row>
        <row r="390">
          <cell r="D390">
            <v>-464</v>
          </cell>
          <cell r="E390">
            <v>-232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</row>
        <row r="392">
          <cell r="B392" t="str">
            <v>Income From Lettings - (I08A)</v>
          </cell>
        </row>
        <row r="394">
          <cell r="B394" t="str">
            <v>Lettings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</row>
        <row r="397">
          <cell r="B397" t="str">
            <v>Income From Facilities and Services - (I08B)</v>
          </cell>
        </row>
        <row r="399">
          <cell r="B399" t="str">
            <v>Joint Financing</v>
          </cell>
        </row>
        <row r="400">
          <cell r="B400" t="str">
            <v>Other Reimbursements &amp; Contributions</v>
          </cell>
        </row>
        <row r="401">
          <cell r="B401" t="str">
            <v>Recovery of Overpayments</v>
          </cell>
        </row>
        <row r="402">
          <cell r="B402" t="str">
            <v>Income from External Bodies</v>
          </cell>
        </row>
        <row r="403">
          <cell r="B403" t="str">
            <v>Sale of Products</v>
          </cell>
        </row>
        <row r="404">
          <cell r="B404" t="str">
            <v>Sale of Goods</v>
          </cell>
        </row>
        <row r="405">
          <cell r="B405" t="str">
            <v>Sales General</v>
          </cell>
        </row>
        <row r="406">
          <cell r="B406" t="str">
            <v>Service Charges</v>
          </cell>
        </row>
        <row r="407">
          <cell r="B407" t="str">
            <v>Other Recoverable Charges - Non Payroll</v>
          </cell>
        </row>
        <row r="408">
          <cell r="B408" t="str">
            <v>Students Tuition Fees</v>
          </cell>
        </row>
        <row r="409">
          <cell r="B409" t="str">
            <v>Rent Income</v>
          </cell>
        </row>
        <row r="410">
          <cell r="B410" t="str">
            <v>Recharge Income</v>
          </cell>
        </row>
        <row r="411">
          <cell r="D411">
            <v>-18706.980000000003</v>
          </cell>
          <cell r="E411">
            <v>-8426.5300000000007</v>
          </cell>
          <cell r="F411">
            <v>-8522.32</v>
          </cell>
          <cell r="G411">
            <v>-8139.5520000000006</v>
          </cell>
          <cell r="H411">
            <v>-9293.5072</v>
          </cell>
          <cell r="I411">
            <v>-8987.8579200000022</v>
          </cell>
        </row>
        <row r="413">
          <cell r="B413" t="str">
            <v>Income From Catering - (I09)</v>
          </cell>
        </row>
        <row r="415">
          <cell r="B415" t="str">
            <v>Sale of Meals</v>
          </cell>
        </row>
        <row r="416">
          <cell r="D416">
            <v>-7414.56</v>
          </cell>
          <cell r="E416">
            <v>-8500</v>
          </cell>
          <cell r="F416">
            <v>-8500</v>
          </cell>
          <cell r="G416">
            <v>-8500</v>
          </cell>
          <cell r="H416">
            <v>-8500</v>
          </cell>
          <cell r="I416">
            <v>-8500</v>
          </cell>
        </row>
        <row r="418">
          <cell r="B418" t="str">
            <v>Receipts From Supply Teacher Insurance Claims - (I10)</v>
          </cell>
        </row>
        <row r="420">
          <cell r="B420" t="str">
            <v>Teaching Sickness Reimbursement Recharge</v>
          </cell>
        </row>
        <row r="421">
          <cell r="D421">
            <v>-17839.05</v>
          </cell>
          <cell r="E421">
            <v>-6500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</row>
        <row r="423">
          <cell r="B423" t="str">
            <v>Receipts From Other Insurance Claims - (I11)</v>
          </cell>
        </row>
        <row r="425">
          <cell r="B425" t="str">
            <v xml:space="preserve">Recharge - non-teaching Sickness Reimbursement </v>
          </cell>
        </row>
        <row r="426">
          <cell r="B426" t="str">
            <v>Recoverable Insurance Income</v>
          </cell>
        </row>
        <row r="427">
          <cell r="B427" t="str">
            <v>Insurance Income</v>
          </cell>
        </row>
        <row r="428">
          <cell r="D428">
            <v>-16021.69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</row>
        <row r="430">
          <cell r="B430" t="str">
            <v>Income From Contributions to Visits - (I12)</v>
          </cell>
        </row>
        <row r="432">
          <cell r="B432" t="str">
            <v>Parental contributions towards visits</v>
          </cell>
        </row>
        <row r="433">
          <cell r="D433">
            <v>-9403.11</v>
          </cell>
          <cell r="E433">
            <v>-11500</v>
          </cell>
          <cell r="F433">
            <v>-11500</v>
          </cell>
          <cell r="G433">
            <v>-11500</v>
          </cell>
          <cell r="H433">
            <v>-11500</v>
          </cell>
          <cell r="I433">
            <v>-11500</v>
          </cell>
        </row>
        <row r="435">
          <cell r="B435" t="str">
            <v>Donations and/or Voluntary Funds - (I13)</v>
          </cell>
        </row>
        <row r="437">
          <cell r="B437" t="str">
            <v>Donations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</row>
        <row r="440">
          <cell r="B440" t="str">
            <v>Additional Grant For Schools - (I18)</v>
          </cell>
        </row>
        <row r="442">
          <cell r="B442" t="str">
            <v>Covid Winter Grant</v>
          </cell>
        </row>
        <row r="443">
          <cell r="B443" t="str">
            <v>Covid Local Support Grant Scheme</v>
          </cell>
        </row>
        <row r="444">
          <cell r="B444" t="str">
            <v>Covid Household Support Fund</v>
          </cell>
        </row>
        <row r="445">
          <cell r="B445" t="str">
            <v>Covid Additional Costs Grant</v>
          </cell>
        </row>
        <row r="446">
          <cell r="B446" t="str">
            <v>Additional Grant For Schools</v>
          </cell>
        </row>
        <row r="447">
          <cell r="D447">
            <v>-17200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</row>
        <row r="450">
          <cell r="B450" t="str">
            <v>Total</v>
          </cell>
        </row>
      </sheetData>
      <sheetData sheetId="20" refreshError="1"/>
      <sheetData sheetId="21">
        <row r="296">
          <cell r="E296" t="str">
            <v>NA</v>
          </cell>
          <cell r="F296" t="str">
            <v>NA</v>
          </cell>
          <cell r="G296" t="str">
            <v>NA</v>
          </cell>
          <cell r="H296" t="str">
            <v>NA</v>
          </cell>
          <cell r="I296" t="str">
            <v>NA</v>
          </cell>
        </row>
        <row r="588">
          <cell r="E588" t="str">
            <v>NA</v>
          </cell>
          <cell r="F588" t="str">
            <v>NA</v>
          </cell>
          <cell r="G588" t="str">
            <v>NA</v>
          </cell>
          <cell r="H588" t="str">
            <v>NA</v>
          </cell>
          <cell r="I588" t="str">
            <v>NA</v>
          </cell>
        </row>
      </sheetData>
      <sheetData sheetId="22">
        <row r="7">
          <cell r="F7">
            <v>74</v>
          </cell>
          <cell r="G7">
            <v>76</v>
          </cell>
          <cell r="H7">
            <v>76</v>
          </cell>
          <cell r="I7">
            <v>76</v>
          </cell>
          <cell r="J7">
            <v>76</v>
          </cell>
          <cell r="K7">
            <v>76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3">
          <cell r="F13">
            <v>-4235</v>
          </cell>
          <cell r="G13">
            <v>-11512.759999999995</v>
          </cell>
          <cell r="H13">
            <v>-14877.424999999988</v>
          </cell>
          <cell r="I13">
            <v>-25233.16647654862</v>
          </cell>
          <cell r="J13">
            <v>-41994.273182036777</v>
          </cell>
          <cell r="K13">
            <v>-57127.318135634807</v>
          </cell>
        </row>
        <row r="14">
          <cell r="F14">
            <v>-99530</v>
          </cell>
          <cell r="G14">
            <v>-105260</v>
          </cell>
          <cell r="H14">
            <v>-105260</v>
          </cell>
          <cell r="I14">
            <v>-105260</v>
          </cell>
          <cell r="J14">
            <v>-105260</v>
          </cell>
          <cell r="K14">
            <v>-105260</v>
          </cell>
        </row>
        <row r="357">
          <cell r="F357">
            <v>92252.24</v>
          </cell>
          <cell r="G357">
            <v>101895.33500000001</v>
          </cell>
          <cell r="H357">
            <v>94904.258523451368</v>
          </cell>
          <cell r="I357">
            <v>88498.893294511843</v>
          </cell>
          <cell r="J357">
            <v>90126.955046401956</v>
          </cell>
          <cell r="K357">
            <v>91786.33275679787</v>
          </cell>
        </row>
        <row r="360"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F361">
            <v>-11512.759999999995</v>
          </cell>
          <cell r="G361">
            <v>-14877.424999999988</v>
          </cell>
          <cell r="H361">
            <v>-25233.16647654862</v>
          </cell>
          <cell r="I361">
            <v>-41994.273182036777</v>
          </cell>
          <cell r="J361">
            <v>-57127.318135634807</v>
          </cell>
          <cell r="K361">
            <v>-70600.985378836951</v>
          </cell>
        </row>
      </sheetData>
      <sheetData sheetId="23">
        <row r="7">
          <cell r="F7">
            <v>1</v>
          </cell>
          <cell r="G7">
            <v>1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11">
          <cell r="F11">
            <v>-729</v>
          </cell>
          <cell r="G11">
            <v>-9</v>
          </cell>
          <cell r="H11">
            <v>-329</v>
          </cell>
          <cell r="I11">
            <v>-649</v>
          </cell>
          <cell r="J11">
            <v>-649</v>
          </cell>
          <cell r="K11">
            <v>-649</v>
          </cell>
        </row>
        <row r="12">
          <cell r="F12">
            <v>-310</v>
          </cell>
          <cell r="G12">
            <v>-320</v>
          </cell>
          <cell r="H12">
            <v>-320</v>
          </cell>
          <cell r="I12">
            <v>0</v>
          </cell>
          <cell r="J12">
            <v>0</v>
          </cell>
          <cell r="K12">
            <v>0</v>
          </cell>
        </row>
        <row r="355">
          <cell r="F355">
            <v>1030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-9</v>
          </cell>
          <cell r="G359">
            <v>-329</v>
          </cell>
          <cell r="H359">
            <v>-649</v>
          </cell>
          <cell r="I359">
            <v>-649</v>
          </cell>
          <cell r="J359">
            <v>-649</v>
          </cell>
          <cell r="K359">
            <v>-649</v>
          </cell>
        </row>
      </sheetData>
      <sheetData sheetId="24">
        <row r="7">
          <cell r="F7">
            <v>5</v>
          </cell>
          <cell r="G7">
            <v>3</v>
          </cell>
          <cell r="H7">
            <v>3</v>
          </cell>
          <cell r="I7">
            <v>2</v>
          </cell>
          <cell r="J7">
            <v>2</v>
          </cell>
          <cell r="K7">
            <v>2</v>
          </cell>
        </row>
        <row r="11">
          <cell r="F11">
            <v>-4460</v>
          </cell>
          <cell r="G11">
            <v>-5120.24</v>
          </cell>
          <cell r="H11">
            <v>-4620.24</v>
          </cell>
          <cell r="I11">
            <v>-7620.24</v>
          </cell>
          <cell r="J11">
            <v>-9620.24</v>
          </cell>
          <cell r="K11">
            <v>-11620.24</v>
          </cell>
        </row>
        <row r="12">
          <cell r="F12">
            <v>-5000</v>
          </cell>
          <cell r="G12">
            <v>-3000</v>
          </cell>
          <cell r="H12">
            <v>-3000</v>
          </cell>
          <cell r="I12">
            <v>-2000</v>
          </cell>
          <cell r="J12">
            <v>-2000</v>
          </cell>
          <cell r="K12">
            <v>-2000</v>
          </cell>
        </row>
        <row r="13">
          <cell r="F13">
            <v>-3190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362">
          <cell r="F362">
            <v>7529.76</v>
          </cell>
          <cell r="G362">
            <v>3500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5"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F366">
            <v>-5120.24</v>
          </cell>
          <cell r="G366">
            <v>-4620.24</v>
          </cell>
          <cell r="H366">
            <v>-7620.24</v>
          </cell>
          <cell r="I366">
            <v>-9620.24</v>
          </cell>
          <cell r="J366">
            <v>-11620.24</v>
          </cell>
          <cell r="K366">
            <v>-13620.24</v>
          </cell>
        </row>
      </sheetData>
      <sheetData sheetId="25">
        <row r="7">
          <cell r="F7">
            <v>2</v>
          </cell>
          <cell r="G7">
            <v>2</v>
          </cell>
          <cell r="H7">
            <v>2</v>
          </cell>
          <cell r="I7">
            <v>2</v>
          </cell>
          <cell r="J7">
            <v>2</v>
          </cell>
          <cell r="K7">
            <v>2</v>
          </cell>
        </row>
        <row r="11">
          <cell r="F11">
            <v>-1876</v>
          </cell>
          <cell r="G11">
            <v>-5412</v>
          </cell>
          <cell r="H11">
            <v>-5271.2</v>
          </cell>
          <cell r="I11">
            <v>-4905.2084227816567</v>
          </cell>
          <cell r="J11">
            <v>-4319.3202173151813</v>
          </cell>
          <cell r="K11">
            <v>-3617.0969477393764</v>
          </cell>
        </row>
        <row r="12">
          <cell r="F12">
            <v>-4690</v>
          </cell>
          <cell r="G12">
            <v>-4820</v>
          </cell>
          <cell r="H12">
            <v>-4820</v>
          </cell>
          <cell r="I12">
            <v>-4820</v>
          </cell>
          <cell r="J12">
            <v>-4820</v>
          </cell>
          <cell r="K12">
            <v>-4820</v>
          </cell>
        </row>
        <row r="355">
          <cell r="F355">
            <v>1154</v>
          </cell>
          <cell r="G355">
            <v>4960.8</v>
          </cell>
          <cell r="H355">
            <v>5185.991577218344</v>
          </cell>
          <cell r="I355">
            <v>5405.8882054664746</v>
          </cell>
          <cell r="J355">
            <v>5522.2232695758039</v>
          </cell>
          <cell r="K355">
            <v>5640.8850349673194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-5412</v>
          </cell>
          <cell r="G359">
            <v>-5271.2</v>
          </cell>
          <cell r="H359">
            <v>-4905.2084227816567</v>
          </cell>
          <cell r="I359">
            <v>-4319.3202173151813</v>
          </cell>
          <cell r="J359">
            <v>-3617.0969477393764</v>
          </cell>
          <cell r="K359">
            <v>-2796.211912772058</v>
          </cell>
        </row>
      </sheetData>
      <sheetData sheetId="26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363"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6"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</sheetData>
      <sheetData sheetId="27">
        <row r="7">
          <cell r="G7">
            <v>262</v>
          </cell>
          <cell r="H7">
            <v>266</v>
          </cell>
          <cell r="I7">
            <v>268</v>
          </cell>
          <cell r="J7">
            <v>267</v>
          </cell>
        </row>
        <row r="11">
          <cell r="F11">
            <v>-5977</v>
          </cell>
          <cell r="G11">
            <v>-7266.4500000000007</v>
          </cell>
          <cell r="H11">
            <v>-3341.6166666666686</v>
          </cell>
          <cell r="I11">
            <v>-3608.0000000000036</v>
          </cell>
          <cell r="J11">
            <v>-3429.2716666666711</v>
          </cell>
          <cell r="K11">
            <v>-2325.0663333333396</v>
          </cell>
        </row>
        <row r="12">
          <cell r="F12">
            <v>-7796</v>
          </cell>
          <cell r="G12">
            <v>-7768</v>
          </cell>
          <cell r="H12">
            <v>-7758.3333333333339</v>
          </cell>
          <cell r="I12">
            <v>-7775</v>
          </cell>
          <cell r="J12">
            <v>-7783.3333333333339</v>
          </cell>
          <cell r="K12">
            <v>-7779.1666666666661</v>
          </cell>
        </row>
        <row r="13">
          <cell r="F13">
            <v>-10873.33</v>
          </cell>
          <cell r="G13">
            <v>-10861.666666666668</v>
          </cell>
          <cell r="H13">
            <v>-10885</v>
          </cell>
          <cell r="I13">
            <v>-10896.666666666668</v>
          </cell>
          <cell r="J13">
            <v>-10890.833333333332</v>
          </cell>
          <cell r="K13">
            <v>-10902.5</v>
          </cell>
        </row>
        <row r="14">
          <cell r="F14">
            <v>-24646.33</v>
          </cell>
          <cell r="G14">
            <v>-25896.116666666669</v>
          </cell>
          <cell r="H14">
            <v>-21984.950000000004</v>
          </cell>
          <cell r="I14">
            <v>-22279.666666666672</v>
          </cell>
          <cell r="J14">
            <v>-22103.438333333339</v>
          </cell>
          <cell r="K14">
            <v>-21006.733000000007</v>
          </cell>
        </row>
        <row r="356">
          <cell r="F356">
            <v>17379.88</v>
          </cell>
          <cell r="G356">
            <v>22554.5</v>
          </cell>
          <cell r="H356">
            <v>18376.95</v>
          </cell>
          <cell r="I356">
            <v>18850.395</v>
          </cell>
          <cell r="J356">
            <v>19778.371999999999</v>
          </cell>
          <cell r="K356">
            <v>20764.693575000001</v>
          </cell>
        </row>
        <row r="358">
          <cell r="F358">
            <v>-7266.4500000000007</v>
          </cell>
          <cell r="G358">
            <v>-3341.6166666666686</v>
          </cell>
          <cell r="H358">
            <v>-3608.0000000000036</v>
          </cell>
          <cell r="I358">
            <v>-3429.2716666666711</v>
          </cell>
          <cell r="J358">
            <v>-2325.0663333333396</v>
          </cell>
          <cell r="K358">
            <v>-242.0394250000063</v>
          </cell>
        </row>
      </sheetData>
      <sheetData sheetId="28">
        <row r="9">
          <cell r="F9">
            <v>-21864</v>
          </cell>
          <cell r="G9">
            <v>-18799.559999999998</v>
          </cell>
          <cell r="H9">
            <v>-19421.559999999998</v>
          </cell>
          <cell r="I9">
            <v>-14633.954570467773</v>
          </cell>
          <cell r="J9">
            <v>-9620.4674098659307</v>
          </cell>
          <cell r="K9">
            <v>-4411.290506052057</v>
          </cell>
        </row>
        <row r="10">
          <cell r="F10">
            <v>-10411</v>
          </cell>
          <cell r="G10">
            <v>-15746</v>
          </cell>
          <cell r="H10">
            <v>-15746</v>
          </cell>
          <cell r="I10">
            <v>-15746</v>
          </cell>
          <cell r="J10">
            <v>-15746</v>
          </cell>
          <cell r="K10">
            <v>-15746</v>
          </cell>
        </row>
        <row r="11">
          <cell r="F11">
            <v>-18933</v>
          </cell>
          <cell r="G11">
            <v>-22045</v>
          </cell>
          <cell r="H11">
            <v>-22045</v>
          </cell>
          <cell r="I11">
            <v>-22045</v>
          </cell>
          <cell r="J11">
            <v>-22045</v>
          </cell>
          <cell r="K11">
            <v>-22045</v>
          </cell>
        </row>
        <row r="354">
          <cell r="F354">
            <v>32408.440000000002</v>
          </cell>
          <cell r="G354">
            <v>37169</v>
          </cell>
          <cell r="H354">
            <v>42578.605429532225</v>
          </cell>
          <cell r="I354">
            <v>42804.487160601842</v>
          </cell>
          <cell r="J354">
            <v>43000.176903813874</v>
          </cell>
          <cell r="K354">
            <v>43199.780441890158</v>
          </cell>
        </row>
        <row r="356">
          <cell r="F356">
            <v>-18799.559999999998</v>
          </cell>
          <cell r="G356">
            <v>-19421.559999999998</v>
          </cell>
          <cell r="H356">
            <v>-14633.954570467773</v>
          </cell>
          <cell r="I356">
            <v>-9620.4674098659307</v>
          </cell>
          <cell r="J356">
            <v>-4411.290506052057</v>
          </cell>
          <cell r="K356">
            <v>997.48993583810079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352"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4"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</sheetData>
      <sheetData sheetId="31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363"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5"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70"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</row>
        <row r="725"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</row>
        <row r="730"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</row>
        <row r="735"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</row>
        <row r="740"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</row>
        <row r="742"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</row>
        <row r="1083"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</row>
      </sheetData>
      <sheetData sheetId="32">
        <row r="7">
          <cell r="B7" t="str">
            <v>Recovery Premium</v>
          </cell>
        </row>
        <row r="10">
          <cell r="D10">
            <v>0</v>
          </cell>
          <cell r="E10">
            <v>-3071</v>
          </cell>
          <cell r="F10">
            <v>-3071</v>
          </cell>
          <cell r="G10">
            <v>-3071</v>
          </cell>
          <cell r="H10">
            <v>-3071</v>
          </cell>
          <cell r="I10">
            <v>-3071</v>
          </cell>
        </row>
        <row r="14">
          <cell r="D14">
            <v>-5510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-5510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7">
          <cell r="D17">
            <v>-5510</v>
          </cell>
          <cell r="E17">
            <v>-3071</v>
          </cell>
          <cell r="F17">
            <v>-3071</v>
          </cell>
          <cell r="G17">
            <v>-3071</v>
          </cell>
          <cell r="H17">
            <v>-3071</v>
          </cell>
          <cell r="I17">
            <v>-3071</v>
          </cell>
        </row>
        <row r="358">
          <cell r="D358">
            <v>2439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60">
          <cell r="D360">
            <v>-3071</v>
          </cell>
          <cell r="E360">
            <v>-3071</v>
          </cell>
          <cell r="F360">
            <v>-3071</v>
          </cell>
          <cell r="G360">
            <v>-3071</v>
          </cell>
          <cell r="H360">
            <v>-3071</v>
          </cell>
          <cell r="I360">
            <v>-3071</v>
          </cell>
        </row>
        <row r="363">
          <cell r="B363" t="str">
            <v>School Led Tutoring Grant</v>
          </cell>
        </row>
        <row r="366">
          <cell r="D366">
            <v>0</v>
          </cell>
          <cell r="E366">
            <v>-1965</v>
          </cell>
          <cell r="F366">
            <v>-1965</v>
          </cell>
          <cell r="G366">
            <v>-1965</v>
          </cell>
          <cell r="H366">
            <v>-1965</v>
          </cell>
          <cell r="I366">
            <v>-1965</v>
          </cell>
        </row>
        <row r="370">
          <cell r="D370">
            <v>-4725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D371">
            <v>-4725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3">
          <cell r="D373">
            <v>-4725</v>
          </cell>
          <cell r="E373">
            <v>-1965</v>
          </cell>
          <cell r="F373">
            <v>-1965</v>
          </cell>
          <cell r="G373">
            <v>-1965</v>
          </cell>
          <cell r="H373">
            <v>-1965</v>
          </cell>
          <cell r="I373">
            <v>-1965</v>
          </cell>
        </row>
        <row r="714">
          <cell r="D714">
            <v>2760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</row>
        <row r="716">
          <cell r="D716">
            <v>-1965</v>
          </cell>
          <cell r="E716">
            <v>-1965</v>
          </cell>
          <cell r="F716">
            <v>-1965</v>
          </cell>
          <cell r="G716">
            <v>-1965</v>
          </cell>
          <cell r="H716">
            <v>-1965</v>
          </cell>
          <cell r="I716">
            <v>-1965</v>
          </cell>
        </row>
        <row r="719">
          <cell r="B719" t="str">
            <v>Holiday Activites and Food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</row>
        <row r="726"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</row>
        <row r="727"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</row>
        <row r="729"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</row>
        <row r="1070"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</row>
        <row r="1072"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</row>
        <row r="1075">
          <cell r="B1075" t="str">
            <v>Catch Up Premium</v>
          </cell>
        </row>
        <row r="1078">
          <cell r="D1078">
            <v>-8502</v>
          </cell>
          <cell r="E1078">
            <v>-8686</v>
          </cell>
          <cell r="F1078">
            <v>-8686</v>
          </cell>
          <cell r="G1078">
            <v>-8686</v>
          </cell>
          <cell r="H1078">
            <v>-8686</v>
          </cell>
          <cell r="I1078">
            <v>-8686</v>
          </cell>
        </row>
        <row r="1082">
          <cell r="D1082">
            <v>-10260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</row>
        <row r="1083">
          <cell r="D1083">
            <v>-10260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-18762</v>
          </cell>
          <cell r="E1085">
            <v>-8686</v>
          </cell>
          <cell r="F1085">
            <v>-8686</v>
          </cell>
          <cell r="G1085">
            <v>-8686</v>
          </cell>
          <cell r="H1085">
            <v>-8686</v>
          </cell>
          <cell r="I1085">
            <v>-8686</v>
          </cell>
        </row>
        <row r="1426">
          <cell r="D1426">
            <v>10076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</row>
        <row r="1428">
          <cell r="D1428">
            <v>-8686</v>
          </cell>
          <cell r="E1428">
            <v>-8686</v>
          </cell>
          <cell r="F1428">
            <v>-8686</v>
          </cell>
          <cell r="G1428">
            <v>-8686</v>
          </cell>
          <cell r="H1428">
            <v>-8686</v>
          </cell>
          <cell r="I1428">
            <v>-8686</v>
          </cell>
        </row>
        <row r="1434"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</row>
        <row r="1438"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</row>
        <row r="1439"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</row>
        <row r="1441"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</row>
        <row r="1782">
          <cell r="D1782">
            <v>0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</row>
        <row r="1784">
          <cell r="D1784">
            <v>0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</row>
        <row r="1789">
          <cell r="D1789">
            <v>0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</row>
        <row r="1793"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</row>
        <row r="1794"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</row>
        <row r="1796"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</row>
        <row r="2137"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</row>
        <row r="2139"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</row>
        <row r="2144"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</row>
        <row r="2148"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</row>
        <row r="2149"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</row>
        <row r="2151"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</row>
        <row r="2492">
          <cell r="D2492">
            <v>0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</row>
        <row r="2494"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</row>
      </sheetData>
      <sheetData sheetId="33" refreshError="1"/>
      <sheetData sheetId="34">
        <row r="8">
          <cell r="F8" t="str">
            <v>CORRECT</v>
          </cell>
        </row>
        <row r="9">
          <cell r="F9" t="str">
            <v>CORRECT</v>
          </cell>
        </row>
        <row r="10">
          <cell r="L10" t="str">
            <v>ENTERED</v>
          </cell>
        </row>
        <row r="11">
          <cell r="L11" t="str">
            <v>ENTERED</v>
          </cell>
        </row>
        <row r="12">
          <cell r="D12" t="str">
            <v>ENTERED</v>
          </cell>
          <cell r="L12" t="str">
            <v>ENTERED</v>
          </cell>
        </row>
        <row r="13"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E17" t="str">
            <v>ENTERED</v>
          </cell>
          <cell r="L17" t="str">
            <v>ENTERED</v>
          </cell>
        </row>
        <row r="18"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E21" t="str">
            <v>ENTERED</v>
          </cell>
          <cell r="L21" t="str">
            <v>ENTERED</v>
          </cell>
        </row>
        <row r="22"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D25" t="str">
            <v>No incorrect account codes found</v>
          </cell>
          <cell r="L25" t="str">
            <v>ENTERED</v>
          </cell>
        </row>
        <row r="26">
          <cell r="L26" t="str">
            <v>ENTERED</v>
          </cell>
        </row>
        <row r="29">
          <cell r="D29" t="str">
            <v xml:space="preserve">Status 2021/22 </v>
          </cell>
          <cell r="E29" t="str">
            <v xml:space="preserve">Status 2022/23 </v>
          </cell>
          <cell r="F29" t="str">
            <v xml:space="preserve">Status 2023/24 </v>
          </cell>
          <cell r="G29" t="str">
            <v xml:space="preserve">Status 2024/25 </v>
          </cell>
          <cell r="H29" t="str">
            <v xml:space="preserve">Status 2025/26 </v>
          </cell>
          <cell r="I29" t="str">
            <v xml:space="preserve">Status 2026/27 </v>
          </cell>
        </row>
        <row r="31">
          <cell r="D31" t="str">
            <v>ENTERED</v>
          </cell>
          <cell r="E31" t="str">
            <v>ENTERED</v>
          </cell>
          <cell r="F31" t="str">
            <v>ENTERED</v>
          </cell>
          <cell r="G31" t="str">
            <v>ENTERED</v>
          </cell>
          <cell r="H31" t="str">
            <v>ENTERED</v>
          </cell>
          <cell r="I31" t="str">
            <v>ENTERED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  <cell r="I32" t="str">
            <v>ENTERED</v>
          </cell>
        </row>
        <row r="33">
          <cell r="D33" t="str">
            <v>ENTERED</v>
          </cell>
          <cell r="E33" t="str">
            <v>ENTERED</v>
          </cell>
          <cell r="F33" t="str">
            <v>ENTERED</v>
          </cell>
          <cell r="G33" t="str">
            <v>ENTERED</v>
          </cell>
          <cell r="H33" t="str">
            <v>ENTERED</v>
          </cell>
          <cell r="I33" t="str">
            <v>ENTERED</v>
          </cell>
        </row>
        <row r="34">
          <cell r="D34" t="str">
            <v>ENTERED</v>
          </cell>
          <cell r="E34" t="str">
            <v>ENTERED</v>
          </cell>
          <cell r="F34" t="str">
            <v>ENTERED</v>
          </cell>
          <cell r="G34" t="str">
            <v>ENTERED</v>
          </cell>
          <cell r="H34" t="str">
            <v>ENTERED</v>
          </cell>
          <cell r="I34" t="str">
            <v>ENTERED</v>
          </cell>
        </row>
        <row r="35">
          <cell r="D35" t="str">
            <v>ENTERED</v>
          </cell>
          <cell r="E35" t="str">
            <v>ENTERED</v>
          </cell>
          <cell r="F35" t="str">
            <v>ENTERED</v>
          </cell>
          <cell r="G35" t="str">
            <v>ENTERED</v>
          </cell>
          <cell r="H35" t="str">
            <v>ENTERED</v>
          </cell>
          <cell r="I35" t="str">
            <v>ENTERED</v>
          </cell>
        </row>
        <row r="36">
          <cell r="D36" t="str">
            <v>ENTERED</v>
          </cell>
          <cell r="E36" t="str">
            <v>ENTERED</v>
          </cell>
          <cell r="F36" t="str">
            <v>ENTERED</v>
          </cell>
          <cell r="G36" t="str">
            <v>ENTERED</v>
          </cell>
          <cell r="H36" t="str">
            <v>ENTERED</v>
          </cell>
          <cell r="I36" t="str">
            <v>ENTERED</v>
          </cell>
        </row>
        <row r="37">
          <cell r="D37" t="str">
            <v>ENTERED</v>
          </cell>
          <cell r="E37" t="str">
            <v>ENTERED</v>
          </cell>
          <cell r="F37" t="str">
            <v>ENTERED</v>
          </cell>
          <cell r="G37" t="str">
            <v>ENTERED</v>
          </cell>
          <cell r="H37" t="str">
            <v>ENTERED</v>
          </cell>
          <cell r="I37" t="str">
            <v>ENTERED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</row>
        <row r="63">
          <cell r="F63" t="str">
            <v>CORRECT</v>
          </cell>
        </row>
        <row r="64">
          <cell r="F64" t="str">
            <v>CORRECT</v>
          </cell>
        </row>
        <row r="70">
          <cell r="D70" t="str">
            <v>CORRECT</v>
          </cell>
        </row>
        <row r="76">
          <cell r="D76" t="str">
            <v>CORRECT</v>
          </cell>
        </row>
        <row r="77">
          <cell r="D77" t="str">
            <v>CORRECT</v>
          </cell>
        </row>
        <row r="82">
          <cell r="D82" t="str">
            <v>ENTERED</v>
          </cell>
          <cell r="E82" t="str">
            <v>ENTERED</v>
          </cell>
          <cell r="F82" t="str">
            <v>ENTERED</v>
          </cell>
          <cell r="G82" t="str">
            <v>ENTERED</v>
          </cell>
          <cell r="H82" t="str">
            <v>ENTERED</v>
          </cell>
        </row>
        <row r="83">
          <cell r="D83" t="str">
            <v>ENTERED</v>
          </cell>
          <cell r="E83" t="str">
            <v>ENTERED</v>
          </cell>
          <cell r="F83" t="str">
            <v>ENTERED</v>
          </cell>
          <cell r="G83" t="str">
            <v>ENTERED</v>
          </cell>
          <cell r="H83" t="str">
            <v>ENTERED</v>
          </cell>
        </row>
        <row r="89">
          <cell r="E89" t="str">
            <v>ENTERED</v>
          </cell>
        </row>
      </sheetData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6600"/>
    <pageSetUpPr fitToPage="1"/>
  </sheetPr>
  <dimension ref="A1:Q324"/>
  <sheetViews>
    <sheetView showGridLines="0" showRowColHeaders="0" tabSelected="1" zoomScaleNormal="100" workbookViewId="0">
      <pane ySplit="4" topLeftCell="A5" activePane="bottomLeft" state="frozen"/>
      <selection pane="bottomLeft" activeCell="A312" sqref="A312"/>
    </sheetView>
  </sheetViews>
  <sheetFormatPr defaultColWidth="8" defaultRowHeight="13.2" x14ac:dyDescent="0.25"/>
  <cols>
    <col min="1" max="1" width="51.44140625" style="4" bestFit="1" customWidth="1"/>
    <col min="2" max="7" width="11" style="4" customWidth="1"/>
    <col min="8" max="8" width="39" style="4" customWidth="1"/>
    <col min="9" max="9" width="3.109375" style="4" customWidth="1"/>
    <col min="10" max="10" width="13.33203125" style="4" customWidth="1"/>
    <col min="11" max="11" width="8" style="4"/>
    <col min="12" max="12" width="8" style="4" hidden="1" customWidth="1"/>
    <col min="13" max="13" width="8.44140625" style="4" hidden="1" customWidth="1"/>
    <col min="14" max="14" width="8" style="4" hidden="1" customWidth="1"/>
    <col min="15" max="16384" width="8" style="4"/>
  </cols>
  <sheetData>
    <row r="1" spans="1:17" ht="15.6" x14ac:dyDescent="0.3">
      <c r="A1" s="1" t="s">
        <v>0</v>
      </c>
      <c r="B1" s="2"/>
      <c r="C1" s="3"/>
      <c r="D1" s="3"/>
      <c r="E1" s="3"/>
      <c r="F1" s="3"/>
      <c r="G1" s="3"/>
    </row>
    <row r="2" spans="1:17" x14ac:dyDescent="0.25">
      <c r="J2" s="5" t="s">
        <v>1</v>
      </c>
    </row>
    <row r="3" spans="1:17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J3" s="8" t="s">
        <v>9</v>
      </c>
      <c r="K3" s="9" t="s">
        <v>10</v>
      </c>
      <c r="L3" s="10"/>
      <c r="M3" s="10"/>
      <c r="N3" s="10"/>
      <c r="O3" s="10"/>
      <c r="P3" s="11"/>
    </row>
    <row r="4" spans="1:17" ht="13.8" thickBot="1" x14ac:dyDescent="0.3">
      <c r="A4" s="12"/>
      <c r="B4" s="7" t="s">
        <v>11</v>
      </c>
      <c r="C4" s="13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J4" s="14" t="s">
        <v>14</v>
      </c>
      <c r="K4" s="15" t="s">
        <v>15</v>
      </c>
      <c r="L4" s="16"/>
      <c r="M4" s="16"/>
      <c r="N4" s="16"/>
      <c r="O4" s="16"/>
      <c r="P4" s="17"/>
    </row>
    <row r="5" spans="1:17" x14ac:dyDescent="0.25">
      <c r="A5" s="18" t="s">
        <v>16</v>
      </c>
      <c r="B5" s="19">
        <v>308</v>
      </c>
      <c r="C5" s="20">
        <f>SUM('[1]2 - Pupil No.'!B7:B13)</f>
        <v>307</v>
      </c>
      <c r="D5" s="20">
        <f>SUM('[1]2 - Pupil No.'!C7:C13)</f>
        <v>311</v>
      </c>
      <c r="E5" s="20">
        <f>SUM('[1]2 - Pupil No.'!D7:D13)</f>
        <v>313</v>
      </c>
      <c r="F5" s="20">
        <f>SUM('[1]2 - Pupil No.'!E7:E13)</f>
        <v>312</v>
      </c>
      <c r="G5" s="21">
        <f>SUM('[1]2 - Pupil No.'!F7:F13)</f>
        <v>314</v>
      </c>
      <c r="H5" s="22" t="s">
        <v>17</v>
      </c>
      <c r="J5" s="16"/>
      <c r="K5" s="16"/>
      <c r="L5" s="16"/>
      <c r="M5" s="16"/>
      <c r="N5" s="16"/>
      <c r="O5" s="16"/>
      <c r="P5" s="16"/>
    </row>
    <row r="6" spans="1:17" x14ac:dyDescent="0.25">
      <c r="A6" s="23"/>
      <c r="B6" s="24"/>
      <c r="C6" s="25"/>
      <c r="D6" s="25"/>
      <c r="E6" s="25"/>
      <c r="F6" s="25"/>
      <c r="G6" s="26"/>
      <c r="H6" s="27"/>
    </row>
    <row r="7" spans="1:17" x14ac:dyDescent="0.25">
      <c r="A7" s="23" t="s">
        <v>18</v>
      </c>
      <c r="B7" s="28">
        <v>0</v>
      </c>
      <c r="C7" s="25">
        <f>SUM('[1]2 - Pupil No.'!B14:B18)</f>
        <v>0</v>
      </c>
      <c r="D7" s="25">
        <f>SUM('[1]2 - Pupil No.'!C14:C18)</f>
        <v>0</v>
      </c>
      <c r="E7" s="25">
        <f>SUM('[1]2 - Pupil No.'!D14:D18)</f>
        <v>0</v>
      </c>
      <c r="F7" s="25">
        <f>SUM('[1]2 - Pupil No.'!E14:E18)</f>
        <v>0</v>
      </c>
      <c r="G7" s="26">
        <f>SUM('[1]2 - Pupil No.'!F14:F18)</f>
        <v>0</v>
      </c>
      <c r="H7" s="22" t="s">
        <v>17</v>
      </c>
    </row>
    <row r="8" spans="1:17" x14ac:dyDescent="0.25">
      <c r="A8" s="23"/>
      <c r="B8" s="24"/>
      <c r="C8" s="25"/>
      <c r="D8" s="25"/>
      <c r="E8" s="25"/>
      <c r="F8" s="25"/>
      <c r="G8" s="26"/>
      <c r="H8" s="27"/>
    </row>
    <row r="9" spans="1:17" x14ac:dyDescent="0.25">
      <c r="A9" s="23" t="s">
        <v>19</v>
      </c>
      <c r="B9" s="29">
        <v>0</v>
      </c>
      <c r="C9" s="30">
        <f>'[1]2 - Pupil No.'!B44</f>
        <v>0</v>
      </c>
      <c r="D9" s="30">
        <f>'[1]2 - Pupil No.'!C44</f>
        <v>0</v>
      </c>
      <c r="E9" s="30">
        <f>'[1]2 - Pupil No.'!D44</f>
        <v>0</v>
      </c>
      <c r="F9" s="30">
        <f>'[1]2 - Pupil No.'!E44</f>
        <v>0</v>
      </c>
      <c r="G9" s="31">
        <f>'[1]2 - Pupil No.'!F44</f>
        <v>0</v>
      </c>
      <c r="H9" s="22" t="s">
        <v>17</v>
      </c>
    </row>
    <row r="10" spans="1:17" x14ac:dyDescent="0.25">
      <c r="A10" s="23"/>
      <c r="B10" s="24"/>
      <c r="C10" s="25"/>
      <c r="D10" s="25"/>
      <c r="E10" s="25"/>
      <c r="F10" s="25"/>
      <c r="G10" s="26"/>
      <c r="H10" s="27"/>
    </row>
    <row r="11" spans="1:17" x14ac:dyDescent="0.25">
      <c r="A11" s="23" t="s">
        <v>20</v>
      </c>
      <c r="B11" s="28">
        <v>0</v>
      </c>
      <c r="C11" s="25">
        <f>'[1]2 - Pupil No.'!B49</f>
        <v>0</v>
      </c>
      <c r="D11" s="25">
        <f>'[1]2 - Pupil No.'!C49</f>
        <v>0</v>
      </c>
      <c r="E11" s="25">
        <f>'[1]2 - Pupil No.'!D49</f>
        <v>0</v>
      </c>
      <c r="F11" s="25">
        <f>'[1]2 - Pupil No.'!E49</f>
        <v>0</v>
      </c>
      <c r="G11" s="26">
        <f>'[1]2 - Pupil No.'!F49</f>
        <v>0</v>
      </c>
      <c r="H11" s="22" t="s">
        <v>17</v>
      </c>
    </row>
    <row r="12" spans="1:17" ht="13.8" thickBot="1" x14ac:dyDescent="0.3">
      <c r="A12" s="32"/>
      <c r="B12" s="33"/>
      <c r="C12" s="34"/>
      <c r="D12" s="34"/>
      <c r="E12" s="34"/>
      <c r="F12" s="34"/>
      <c r="G12" s="35"/>
    </row>
    <row r="13" spans="1:17" x14ac:dyDescent="0.25">
      <c r="A13" s="18"/>
      <c r="B13" s="36" t="s">
        <v>21</v>
      </c>
      <c r="C13" s="36" t="s">
        <v>21</v>
      </c>
      <c r="D13" s="36" t="s">
        <v>21</v>
      </c>
      <c r="E13" s="36" t="s">
        <v>21</v>
      </c>
      <c r="F13" s="36" t="s">
        <v>21</v>
      </c>
      <c r="G13" s="37" t="s">
        <v>21</v>
      </c>
      <c r="H13" s="38" t="s">
        <v>22</v>
      </c>
      <c r="J13" s="168" t="s">
        <v>23</v>
      </c>
      <c r="K13" s="168"/>
      <c r="L13" s="168"/>
      <c r="M13" s="168"/>
      <c r="N13" s="168"/>
      <c r="O13" s="168"/>
      <c r="P13" s="168"/>
      <c r="Q13" s="168"/>
    </row>
    <row r="14" spans="1:17" x14ac:dyDescent="0.25">
      <c r="A14" s="23"/>
      <c r="B14" s="39"/>
      <c r="C14" s="39"/>
      <c r="D14" s="39"/>
      <c r="E14" s="39"/>
      <c r="F14" s="39"/>
      <c r="G14" s="40"/>
      <c r="H14" s="41" t="str">
        <f>IF(OR([1]Validation!F8="INCORRECT",[1]Validation!D12="NOT ENTERED",[1]Validation!E17="NOT ENTERED",[1]Validation!F9="INCORRECT",[1]Validation!E21="NOT ENTERED",[1]Validation!L10="NOT ENTERED",[1]Validation!L11="NOT ENTERED",[1]Validation!L12="NOT ENTERED",[1]Validation!L13="NOT ENTERED",[1]Validation!L14="NOT ENTERED",[1]Validation!L15="NOT ENTERED",[1]Validation!L16="NOT ENTERED",[1]Validation!L17="NOT ENTERED", [1]Validation!L18="NOT ENTERED",[1]Validation!L19="NOT ENTERED",[1]Validation!L20="NOT ENTERED",[1]Validation!L21="NOT ENTERED",[1]Validation!L22="NOT ENTERED",[1]Validation!L23="NOT ENTERED",[1]Validation!L24="NOT ENTERED",[1]Validation!L25="NOT ENTERED",[1]Validation!L26="NOT ENTERED",[1]Validation!E34="NOT ENTERED",[1]Validation!F34="NOT ENTERED",[1]Validation!G34="NOT ENTERED",[1]Validation!H34="NOT ENTERED",[1]Validation!I34="NOT ENTERED", [1]Validation!D29="NOT ENTERED",[1]Validation!E29="NOT ENTERED",[1]Validation!F29="NOT ENTERED",[1]Validation!G29="NOT ENTERED",[1]Validation!H29="NOT ENTERED",[1]Validation!I29="NOT ENTERED", [1]Validation!D30="NOT ENTERED",[1]Validation!E30="NOT ENTERED",[1]Validation!F30="NOT ENTERED",[1]Validation!G30="NOT ENTERED",[1]Validation!H30="NOT ENTERED",[1]Validation!I30="NOT ENTERED",[1]Validation!D31="NOT ENTERED",[1]Validation!E31="NOT ENTERED",[1]Validation!F31="NOT ENTERED",[1]Validation!G31="NOT ENTERED",[1]Validation!H31="NOT ENTERED",[1]Validation!I31="NOT ENTERED", [1]Validation!D32="NOT ENTERED",[1]Validation!E32="NOT ENTERED",[1]Validation!F32="NOT ENTERED",[1]Validation!G32="NOT ENTERED",[1]Validation!H32="NOT ENTERED",[1]Validation!I32="NOT ENTERED",[1]Validation!D33="NOT ENTERED",[1]Validation!E33="NOT ENTERED",[1]Validation!F33="NOT ENTERED",[1]Validation!G33="NOT ENTERED",[1]Validation!H33="NOT ENTERED",[1]Validation!I33="NOT ENTERED",[1]Validation!D34="NOT ENTERED",[1]Validation!E34="NOT ENTERED",[1]Validation!F34="NOT ENTERED",[1]Validation!G34="NOT ENTERED",[1]Validation!H34="NOT ENTERED",[1]Validation!I34="NOT ENTERED",[1]Validation!D35="NOT ENTERED",[1]Validation!E35="NOT ENTERED",[1]Validation!F35="NOT ENTERED",[1]Validation!G35="NOT ENTERED",[1]Validation!H35="NOT ENTERED",[1]Validation!I35="NOT ENTERED", [1]Validation!D36="NOT ENTERED",[1]Validation!E36="NOT ENTERED",[1]Validation!F36="NOT ENTERED",[1]Validation!G36="NOT ENTERED",[1]Validation!H36="NOT ENTERED",[1]Validation!I36="NOT ENTERED", [1]Validation!D37="NOT ENTERED",[1]Validation!E37="NOT ENTERED",[1]Validation!F37="NOT ENTERED",[1]Validation!G37="NOT ENTERED",[1]Validation!H37="NOT ENTERED",[1]Validation!I37="NOT ENTERED", [1]Validation!D38="NOT ENTERED",[1]Validation!E38="NOT ENTERED",[1]Validation!F38="NOT ENTERED",[1]Validation!G38="NOT ENTERED",[1]Validation!H38="NOT ENTERED",[1]Validation!I38="NOT ENTERED",[1]Validation!D39="NOT ENTERED",[1]Validation!E39="NOT ENTERED",[1]Validation!F39="NOT ENTERED",[1]Validation!G39="NOT ENTERED",[1]Validation!H39="NOT ENTERED",[1]Validation!I39="NOT ENTERED",[1]Validation!D40="NOT ENTERED",[1]Validation!IE40="NOT ENTERED",[1]Validation!F40="NOT ENTERED",[1]Validation!G40="NOT ENTERED",[1]Validation!H40="NOT ENTERED",[1]Validation!I40="NOT ENTERED",[1]Validation!D41="NOT ENTERED",[1]Validation!E41="NOT ENTERED",[1]Validation!F41="NOT ENTERED",[1]Validation!G41="NOT ENTERED",[1]Validation!H41="NOT ENTERED",[1]Validation!I41="NOT ENTERED",[1]Validation!D42="NOT ENTERED",[1]Validation!E42="NOT ENTERED",[1]Validation!F42="NOT ENTERED",[1]Validation!G42="NOT ENTERED",[1]Validation!H42="NOT ENTERED",[1]Validation!I42="NOT ENTERED",[1]Validation!D43="NOT ENTERED",[1]Validation!E43="NOT ENTERED",[1]Validation!F43="NOT ENTERED",[1]Validation!G43="NOT ENTERED",[1]Validation!H43="NOT ENTERED",[1]Validation!I43="NOT ENTERED",[1]Validation!D44="NOT ENTERED",[1]Validation!E44="NOT ENTERED",[1]Validation!F44="NOT ENTERED",[1]Validation!G44="NOT ENTERED",[1]Validation!H44="NOT ENTERED",[1]Validation!I44="NOT ENTERED",[1]Validation!D45="NOT ENTERED",[1]Validation!E45="NOT ENTERED",[1]Validation!F45="NOT ENTERED",[1]Validation!G45="NOT ENTERED",[1]Validation!H45="NOT ENTERED",[1]Validation!I45="NOT ENTERED",[1]Validation!D25="Incorrect account codes used",[1]Validation!D50="NOT ENTERED",[1]Validation!E50="NOT ENTERED",[1]Validation!F50="NOT ENTERED",[1]Validation!G50="NOT ENTERED",[1]Validation!H50="NOT ENTERED",[1]Validation!D51="NOT ENTERED",[1]Validation!E51="NOT ENTERED",[1]Validation!F51="NOT ENTERED",[1]Validation!G51="NOT ENTERED",[1]Validation!H51="NOT ENTERED",[1]Validation!F63="incorrect",[1]Validation!F64="incorrect",[1]Validation!D57="NOT ENTERED",[1]Validation!E57="NOT ENTERED",[1]Validation!F57="NOT ENTERED",[1]Validation!G57="NOT ENTERED",[1]Validation!D70="INCORRECT",[1]Validation!D76="INCORRECT",[1]Validation!D77="INCORRECT",[1]Validation!D82="NOT ENTERED",[1]Validation!E82="NOT ENTERED",[1]Validation!F82="NOT ENTERED",[1]Validation!G82="NOT ENTERED",[1]Validation!H82="NOT ENTERED",[1]Validation!D83="NOT ENTERED",[1]Validation!E83="NOT ENTERED",[1]Validation!F83="NOT ENTERED",[1]Validation!G83="NOT ENTERED",[1]Validation!H83="NOT ENTERED",[1]Validation!E89="NOT ENTERED"),"INCORRECT","CORRECT")</f>
        <v>CORRECT</v>
      </c>
      <c r="J14" s="169">
        <v>44699</v>
      </c>
      <c r="K14" s="169"/>
      <c r="L14" s="169"/>
      <c r="M14" s="169"/>
      <c r="N14" s="169"/>
      <c r="O14" s="169"/>
      <c r="P14" s="169"/>
      <c r="Q14" s="169"/>
    </row>
    <row r="15" spans="1:17" x14ac:dyDescent="0.25">
      <c r="A15" s="42" t="s">
        <v>24</v>
      </c>
      <c r="B15" s="43">
        <v>-62880</v>
      </c>
      <c r="C15" s="44">
        <f>B80</f>
        <v>-61795.550000000047</v>
      </c>
      <c r="D15" s="44">
        <f>C80</f>
        <v>-109073.84560000035</v>
      </c>
      <c r="E15" s="44">
        <f>D80</f>
        <v>-135845.24484373955</v>
      </c>
      <c r="F15" s="44">
        <f>E80</f>
        <v>-107914.42782076541</v>
      </c>
      <c r="G15" s="45">
        <f>F80</f>
        <v>-31277.038557162508</v>
      </c>
      <c r="H15" s="4" t="s">
        <v>25</v>
      </c>
    </row>
    <row r="16" spans="1:17" ht="13.8" thickBot="1" x14ac:dyDescent="0.3">
      <c r="A16" s="32"/>
      <c r="B16" s="33"/>
      <c r="C16" s="46"/>
      <c r="D16" s="46"/>
      <c r="E16" s="46"/>
      <c r="F16" s="46"/>
      <c r="G16" s="47"/>
      <c r="I16" s="48"/>
    </row>
    <row r="17" spans="1:14" x14ac:dyDescent="0.25">
      <c r="A17" s="49" t="s">
        <v>26</v>
      </c>
      <c r="B17" s="50"/>
      <c r="C17" s="51"/>
      <c r="D17" s="51"/>
      <c r="E17" s="51"/>
      <c r="F17" s="51"/>
      <c r="G17" s="52"/>
      <c r="I17" s="48"/>
    </row>
    <row r="18" spans="1:14" x14ac:dyDescent="0.25">
      <c r="A18" s="23"/>
      <c r="B18" s="53"/>
      <c r="C18" s="54"/>
      <c r="D18" s="54"/>
      <c r="E18" s="54"/>
      <c r="F18" s="54"/>
      <c r="G18" s="55"/>
      <c r="I18" s="48"/>
    </row>
    <row r="19" spans="1:14" x14ac:dyDescent="0.25">
      <c r="A19" s="56" t="s">
        <v>27</v>
      </c>
      <c r="B19" s="57">
        <v>1332064</v>
      </c>
      <c r="C19" s="58">
        <f>IFERROR('[1]3b - Schools Block'!C29,0)</f>
        <v>1365007</v>
      </c>
      <c r="D19" s="58">
        <f>IFERROR('[1]3b - Schools Block'!D29,0)</f>
        <v>1387569.4489030468</v>
      </c>
      <c r="E19" s="58">
        <f>IFERROR('[1]3b - Schools Block'!E29,0)</f>
        <v>1402141.5648970641</v>
      </c>
      <c r="F19" s="58">
        <f>IFERROR('[1]3b - Schools Block'!F29,0)</f>
        <v>1404489.8256189246</v>
      </c>
      <c r="G19" s="59">
        <f>IFERROR('[1]3b - Schools Block'!G29,0)</f>
        <v>1419229.5008312953</v>
      </c>
      <c r="H19" s="22" t="s">
        <v>28</v>
      </c>
      <c r="I19" s="48"/>
    </row>
    <row r="20" spans="1:14" x14ac:dyDescent="0.25">
      <c r="A20" s="56"/>
      <c r="B20" s="60"/>
      <c r="C20" s="61"/>
      <c r="D20" s="61"/>
      <c r="E20" s="61"/>
      <c r="F20" s="61"/>
      <c r="G20" s="62"/>
      <c r="I20" s="48"/>
    </row>
    <row r="21" spans="1:14" ht="13.8" thickBot="1" x14ac:dyDescent="0.3">
      <c r="A21" s="56" t="s">
        <v>29</v>
      </c>
      <c r="B21" s="63">
        <f t="shared" ref="B21:G21" si="0">(-B15)+B19</f>
        <v>1394944</v>
      </c>
      <c r="C21" s="63">
        <f t="shared" si="0"/>
        <v>1426802.55</v>
      </c>
      <c r="D21" s="63">
        <f t="shared" si="0"/>
        <v>1496643.2945030471</v>
      </c>
      <c r="E21" s="63">
        <f t="shared" si="0"/>
        <v>1537986.8097408037</v>
      </c>
      <c r="F21" s="63">
        <f t="shared" si="0"/>
        <v>1512404.25343969</v>
      </c>
      <c r="G21" s="64">
        <f t="shared" si="0"/>
        <v>1450506.5393884578</v>
      </c>
      <c r="I21" s="48"/>
    </row>
    <row r="22" spans="1:14" ht="14.4" thickTop="1" thickBot="1" x14ac:dyDescent="0.3">
      <c r="A22" s="23"/>
      <c r="B22" s="53"/>
      <c r="C22" s="65"/>
      <c r="D22" s="65"/>
      <c r="E22" s="65"/>
      <c r="F22" s="65"/>
      <c r="G22" s="66"/>
      <c r="I22" s="48"/>
    </row>
    <row r="23" spans="1:14" s="27" customFormat="1" x14ac:dyDescent="0.25">
      <c r="A23" s="49" t="s">
        <v>30</v>
      </c>
      <c r="B23" s="67"/>
      <c r="C23" s="67"/>
      <c r="D23" s="67"/>
      <c r="E23" s="67"/>
      <c r="F23" s="67"/>
      <c r="G23" s="68"/>
      <c r="H23" s="4"/>
      <c r="I23" s="69"/>
    </row>
    <row r="24" spans="1:14" s="27" customFormat="1" x14ac:dyDescent="0.25">
      <c r="A24" s="23"/>
      <c r="B24" s="70"/>
      <c r="C24" s="71"/>
      <c r="D24" s="71"/>
      <c r="E24" s="71"/>
      <c r="F24" s="71"/>
      <c r="G24" s="55"/>
      <c r="H24" s="4"/>
      <c r="I24" s="69"/>
      <c r="K24" s="72" t="s">
        <v>31</v>
      </c>
    </row>
    <row r="25" spans="1:14" x14ac:dyDescent="0.25">
      <c r="A25" s="23" t="s">
        <v>32</v>
      </c>
      <c r="B25" s="73">
        <f>'[1]6 - Income &amp; Expenditure'!D373</f>
        <v>-10960</v>
      </c>
      <c r="C25" s="73">
        <f>IFERROR('[1]6 - Income &amp; Expenditure'!E373,0)</f>
        <v>-67394</v>
      </c>
      <c r="D25" s="73">
        <f>IFERROR('[1]6 - Income &amp; Expenditure'!F373,0)</f>
        <v>-67874</v>
      </c>
      <c r="E25" s="73">
        <f>IFERROR('[1]6 - Income &amp; Expenditure'!G373,0)</f>
        <v>-68114</v>
      </c>
      <c r="F25" s="73">
        <f>IFERROR('[1]6 - Income &amp; Expenditure'!H373,0)</f>
        <v>-67994</v>
      </c>
      <c r="G25" s="59">
        <f>IFERROR('[1]6 - Income &amp; Expenditure'!I373,0)</f>
        <v>-68234</v>
      </c>
      <c r="I25" s="48"/>
      <c r="J25" s="74">
        <f t="shared" ref="J25:J36" si="1">IFERROR((C25-B25)/B25,0)</f>
        <v>5.1490875912408756</v>
      </c>
      <c r="K25" s="48" t="s">
        <v>33</v>
      </c>
      <c r="L25" s="4">
        <f>IF(OR(K25&lt;&gt;"",AND(ABS(J25)&lt;0.2499)),0,1)</f>
        <v>0</v>
      </c>
      <c r="M25" s="75">
        <f>B25-C25</f>
        <v>56434</v>
      </c>
      <c r="N25" s="4">
        <f>IF(AND(AND(J25=0,M25&lt;&gt;0,K25="")),1,0)</f>
        <v>0</v>
      </c>
    </row>
    <row r="26" spans="1:14" x14ac:dyDescent="0.25">
      <c r="A26" s="23" t="s">
        <v>34</v>
      </c>
      <c r="B26" s="73">
        <f>'[1]6 - Income &amp; Expenditure'!D378</f>
        <v>0</v>
      </c>
      <c r="C26" s="73">
        <f>'[1]6 - Income &amp; Expenditure'!E378</f>
        <v>0</v>
      </c>
      <c r="D26" s="73">
        <f>'[1]6 - Income &amp; Expenditure'!F378</f>
        <v>0</v>
      </c>
      <c r="E26" s="73">
        <f>'[1]6 - Income &amp; Expenditure'!G378</f>
        <v>0</v>
      </c>
      <c r="F26" s="73">
        <f>'[1]6 - Income &amp; Expenditure'!H378</f>
        <v>0</v>
      </c>
      <c r="G26" s="59">
        <f>'[1]6 - Income &amp; Expenditure'!I378</f>
        <v>0</v>
      </c>
      <c r="I26" s="48"/>
      <c r="J26" s="74">
        <f t="shared" si="1"/>
        <v>0</v>
      </c>
      <c r="K26" s="48"/>
      <c r="L26" s="4">
        <f t="shared" ref="L26:L36" si="2">IF(OR(K26&lt;&gt;"",AND(ABS(J26)&lt;0.25)),0,1)</f>
        <v>0</v>
      </c>
      <c r="M26" s="75">
        <f t="shared" ref="M26:M36" si="3">B26-C26</f>
        <v>0</v>
      </c>
      <c r="N26" s="4">
        <f t="shared" ref="N26:N36" si="4">IF(AND(AND(J26=0,M26&lt;&gt;0,K26="")),1,0)</f>
        <v>0</v>
      </c>
    </row>
    <row r="27" spans="1:14" x14ac:dyDescent="0.25">
      <c r="A27" s="23" t="s">
        <v>35</v>
      </c>
      <c r="B27" s="73">
        <f>'[1]6 - Income &amp; Expenditure'!D384</f>
        <v>-51288.87</v>
      </c>
      <c r="C27" s="73">
        <f>'[1]6 - Income &amp; Expenditure'!E384</f>
        <v>-67994.559999999998</v>
      </c>
      <c r="D27" s="73">
        <f>'[1]6 - Income &amp; Expenditure'!F384</f>
        <v>-56910.06</v>
      </c>
      <c r="E27" s="73">
        <f>'[1]6 - Income &amp; Expenditure'!G384</f>
        <v>-33835.58</v>
      </c>
      <c r="F27" s="73">
        <f>'[1]6 - Income &amp; Expenditure'!H384</f>
        <v>-17725.55</v>
      </c>
      <c r="G27" s="59">
        <f>'[1]6 - Income &amp; Expenditure'!I384</f>
        <v>-13860.13</v>
      </c>
      <c r="I27" s="48"/>
      <c r="J27" s="74">
        <f t="shared" si="1"/>
        <v>0.32571764595320574</v>
      </c>
      <c r="K27" s="48" t="s">
        <v>36</v>
      </c>
      <c r="L27" s="4">
        <f t="shared" si="2"/>
        <v>0</v>
      </c>
      <c r="M27" s="75">
        <f t="shared" si="3"/>
        <v>16705.689999999995</v>
      </c>
      <c r="N27" s="4">
        <f t="shared" si="4"/>
        <v>0</v>
      </c>
    </row>
    <row r="28" spans="1:14" x14ac:dyDescent="0.25">
      <c r="A28" s="23" t="s">
        <v>37</v>
      </c>
      <c r="B28" s="73">
        <f>'[1]6 - Income &amp; Expenditure'!D390</f>
        <v>-464</v>
      </c>
      <c r="C28" s="73">
        <f>'[1]6 - Income &amp; Expenditure'!E390</f>
        <v>-232</v>
      </c>
      <c r="D28" s="73">
        <f>'[1]6 - Income &amp; Expenditure'!F390</f>
        <v>0</v>
      </c>
      <c r="E28" s="73">
        <f>'[1]6 - Income &amp; Expenditure'!G390</f>
        <v>0</v>
      </c>
      <c r="F28" s="73">
        <f>'[1]6 - Income &amp; Expenditure'!H390</f>
        <v>0</v>
      </c>
      <c r="G28" s="59">
        <f>'[1]6 - Income &amp; Expenditure'!I390</f>
        <v>0</v>
      </c>
      <c r="I28" s="48"/>
      <c r="J28" s="74">
        <f t="shared" si="1"/>
        <v>-0.5</v>
      </c>
      <c r="K28" s="48" t="s">
        <v>38</v>
      </c>
      <c r="L28" s="4">
        <f t="shared" si="2"/>
        <v>0</v>
      </c>
      <c r="M28" s="75">
        <f t="shared" si="3"/>
        <v>-232</v>
      </c>
      <c r="N28" s="4">
        <f t="shared" si="4"/>
        <v>0</v>
      </c>
    </row>
    <row r="29" spans="1:14" x14ac:dyDescent="0.25">
      <c r="A29" s="23" t="s">
        <v>39</v>
      </c>
      <c r="B29" s="73">
        <f>'[1]6 - Income &amp; Expenditure'!D395</f>
        <v>0</v>
      </c>
      <c r="C29" s="73">
        <f>'[1]6 - Income &amp; Expenditure'!E395</f>
        <v>0</v>
      </c>
      <c r="D29" s="73">
        <f>'[1]6 - Income &amp; Expenditure'!F395</f>
        <v>0</v>
      </c>
      <c r="E29" s="73">
        <f>'[1]6 - Income &amp; Expenditure'!G395</f>
        <v>0</v>
      </c>
      <c r="F29" s="73">
        <f>'[1]6 - Income &amp; Expenditure'!H395</f>
        <v>0</v>
      </c>
      <c r="G29" s="59">
        <f>'[1]6 - Income &amp; Expenditure'!I395</f>
        <v>0</v>
      </c>
      <c r="I29" s="48"/>
      <c r="J29" s="74">
        <f t="shared" si="1"/>
        <v>0</v>
      </c>
      <c r="K29" s="48"/>
      <c r="L29" s="4">
        <f t="shared" si="2"/>
        <v>0</v>
      </c>
      <c r="M29" s="75">
        <f t="shared" si="3"/>
        <v>0</v>
      </c>
      <c r="N29" s="4">
        <f t="shared" si="4"/>
        <v>0</v>
      </c>
    </row>
    <row r="30" spans="1:14" x14ac:dyDescent="0.25">
      <c r="A30" s="23" t="s">
        <v>40</v>
      </c>
      <c r="B30" s="73">
        <f>'[1]6 - Income &amp; Expenditure'!D411</f>
        <v>-18706.980000000003</v>
      </c>
      <c r="C30" s="73">
        <f>'[1]6 - Income &amp; Expenditure'!E411</f>
        <v>-8426.5300000000007</v>
      </c>
      <c r="D30" s="73">
        <f>'[1]6 - Income &amp; Expenditure'!F411</f>
        <v>-8522.32</v>
      </c>
      <c r="E30" s="73">
        <f>'[1]6 - Income &amp; Expenditure'!G411</f>
        <v>-8139.5520000000006</v>
      </c>
      <c r="F30" s="73">
        <f>'[1]6 - Income &amp; Expenditure'!H411</f>
        <v>-9293.5072</v>
      </c>
      <c r="G30" s="59">
        <f>'[1]6 - Income &amp; Expenditure'!I411</f>
        <v>-8987.8579200000022</v>
      </c>
      <c r="I30" s="48"/>
      <c r="J30" s="74">
        <f t="shared" si="1"/>
        <v>-0.54955155776079312</v>
      </c>
      <c r="K30" s="48" t="s">
        <v>41</v>
      </c>
      <c r="L30" s="4">
        <f t="shared" si="2"/>
        <v>0</v>
      </c>
      <c r="M30" s="75">
        <f t="shared" si="3"/>
        <v>-10280.450000000003</v>
      </c>
      <c r="N30" s="4">
        <f t="shared" si="4"/>
        <v>0</v>
      </c>
    </row>
    <row r="31" spans="1:14" x14ac:dyDescent="0.25">
      <c r="A31" s="23" t="s">
        <v>42</v>
      </c>
      <c r="B31" s="73">
        <f>'[1]6 - Income &amp; Expenditure'!D416</f>
        <v>-7414.56</v>
      </c>
      <c r="C31" s="73">
        <f>'[1]6 - Income &amp; Expenditure'!E416</f>
        <v>-8500</v>
      </c>
      <c r="D31" s="73">
        <f>'[1]6 - Income &amp; Expenditure'!F416</f>
        <v>-8500</v>
      </c>
      <c r="E31" s="73">
        <f>'[1]6 - Income &amp; Expenditure'!G416</f>
        <v>-8500</v>
      </c>
      <c r="F31" s="73">
        <f>'[1]6 - Income &amp; Expenditure'!H416</f>
        <v>-8500</v>
      </c>
      <c r="G31" s="59">
        <f>'[1]6 - Income &amp; Expenditure'!I416</f>
        <v>-8500</v>
      </c>
      <c r="I31" s="48"/>
      <c r="J31" s="74">
        <f t="shared" si="1"/>
        <v>0.14639304287779714</v>
      </c>
      <c r="K31" s="48"/>
      <c r="L31" s="4">
        <f t="shared" si="2"/>
        <v>0</v>
      </c>
      <c r="M31" s="75">
        <f t="shared" si="3"/>
        <v>1085.4399999999996</v>
      </c>
      <c r="N31" s="4">
        <f t="shared" si="4"/>
        <v>0</v>
      </c>
    </row>
    <row r="32" spans="1:14" x14ac:dyDescent="0.25">
      <c r="A32" s="23" t="s">
        <v>43</v>
      </c>
      <c r="B32" s="73">
        <f>'[1]6 - Income &amp; Expenditure'!D421</f>
        <v>-17839.05</v>
      </c>
      <c r="C32" s="73">
        <f>'[1]6 - Income &amp; Expenditure'!E421</f>
        <v>-6500</v>
      </c>
      <c r="D32" s="73">
        <f>'[1]6 - Income &amp; Expenditure'!F421</f>
        <v>0</v>
      </c>
      <c r="E32" s="73">
        <f>'[1]6 - Income &amp; Expenditure'!G421</f>
        <v>0</v>
      </c>
      <c r="F32" s="73">
        <f>'[1]6 - Income &amp; Expenditure'!H421</f>
        <v>0</v>
      </c>
      <c r="G32" s="59">
        <f>'[1]6 - Income &amp; Expenditure'!I421</f>
        <v>0</v>
      </c>
      <c r="I32" s="48"/>
      <c r="J32" s="74">
        <f t="shared" si="1"/>
        <v>-0.63563082114798708</v>
      </c>
      <c r="K32" s="48" t="s">
        <v>44</v>
      </c>
      <c r="L32" s="4">
        <f t="shared" si="2"/>
        <v>0</v>
      </c>
      <c r="M32" s="75">
        <f t="shared" si="3"/>
        <v>-11339.05</v>
      </c>
      <c r="N32" s="4">
        <f t="shared" si="4"/>
        <v>0</v>
      </c>
    </row>
    <row r="33" spans="1:14" x14ac:dyDescent="0.25">
      <c r="A33" s="23" t="s">
        <v>45</v>
      </c>
      <c r="B33" s="73">
        <f>'[1]6 - Income &amp; Expenditure'!D428</f>
        <v>-16021.69</v>
      </c>
      <c r="C33" s="73">
        <f>'[1]6 - Income &amp; Expenditure'!E428</f>
        <v>0</v>
      </c>
      <c r="D33" s="73">
        <f>'[1]6 - Income &amp; Expenditure'!F428</f>
        <v>0</v>
      </c>
      <c r="E33" s="73">
        <f>'[1]6 - Income &amp; Expenditure'!G428</f>
        <v>0</v>
      </c>
      <c r="F33" s="73">
        <f>'[1]6 - Income &amp; Expenditure'!H428</f>
        <v>0</v>
      </c>
      <c r="G33" s="59">
        <f>'[1]6 - Income &amp; Expenditure'!I428</f>
        <v>0</v>
      </c>
      <c r="I33" s="48"/>
      <c r="J33" s="74">
        <f t="shared" si="1"/>
        <v>-1</v>
      </c>
      <c r="K33" s="48" t="s">
        <v>46</v>
      </c>
      <c r="L33" s="4">
        <f t="shared" si="2"/>
        <v>0</v>
      </c>
      <c r="M33" s="75">
        <f t="shared" si="3"/>
        <v>-16021.69</v>
      </c>
      <c r="N33" s="4">
        <f t="shared" si="4"/>
        <v>0</v>
      </c>
    </row>
    <row r="34" spans="1:14" x14ac:dyDescent="0.25">
      <c r="A34" s="23" t="s">
        <v>47</v>
      </c>
      <c r="B34" s="73">
        <f>'[1]6 - Income &amp; Expenditure'!D433</f>
        <v>-9403.11</v>
      </c>
      <c r="C34" s="73">
        <f>'[1]6 - Income &amp; Expenditure'!E433</f>
        <v>-11500</v>
      </c>
      <c r="D34" s="73">
        <f>'[1]6 - Income &amp; Expenditure'!F433</f>
        <v>-11500</v>
      </c>
      <c r="E34" s="73">
        <f>'[1]6 - Income &amp; Expenditure'!G433</f>
        <v>-11500</v>
      </c>
      <c r="F34" s="73">
        <f>'[1]6 - Income &amp; Expenditure'!H433</f>
        <v>-11500</v>
      </c>
      <c r="G34" s="59">
        <f>'[1]6 - Income &amp; Expenditure'!I433</f>
        <v>-11500</v>
      </c>
      <c r="I34" s="48"/>
      <c r="J34" s="74">
        <f t="shared" si="1"/>
        <v>0.22299962459228906</v>
      </c>
      <c r="K34" s="48"/>
      <c r="L34" s="4">
        <f t="shared" si="2"/>
        <v>0</v>
      </c>
      <c r="M34" s="75">
        <f t="shared" si="3"/>
        <v>2096.8899999999994</v>
      </c>
      <c r="N34" s="4">
        <f t="shared" si="4"/>
        <v>0</v>
      </c>
    </row>
    <row r="35" spans="1:14" x14ac:dyDescent="0.25">
      <c r="A35" s="23" t="s">
        <v>48</v>
      </c>
      <c r="B35" s="73">
        <f>'[1]6 - Income &amp; Expenditure'!D438</f>
        <v>0</v>
      </c>
      <c r="C35" s="73">
        <f>'[1]6 - Income &amp; Expenditure'!E438</f>
        <v>0</v>
      </c>
      <c r="D35" s="73">
        <f>'[1]6 - Income &amp; Expenditure'!F438</f>
        <v>0</v>
      </c>
      <c r="E35" s="73">
        <f>'[1]6 - Income &amp; Expenditure'!G438</f>
        <v>0</v>
      </c>
      <c r="F35" s="73">
        <f>'[1]6 - Income &amp; Expenditure'!H438</f>
        <v>0</v>
      </c>
      <c r="G35" s="59">
        <f>'[1]6 - Income &amp; Expenditure'!I438</f>
        <v>0</v>
      </c>
      <c r="I35" s="48"/>
      <c r="J35" s="74">
        <f t="shared" si="1"/>
        <v>0</v>
      </c>
      <c r="K35" s="48"/>
      <c r="L35" s="4">
        <f t="shared" si="2"/>
        <v>0</v>
      </c>
      <c r="M35" s="75">
        <f t="shared" si="3"/>
        <v>0</v>
      </c>
      <c r="N35" s="4">
        <f t="shared" si="4"/>
        <v>0</v>
      </c>
    </row>
    <row r="36" spans="1:14" x14ac:dyDescent="0.25">
      <c r="A36" s="23" t="s">
        <v>49</v>
      </c>
      <c r="B36" s="73">
        <f>'[1]6 - Income &amp; Expenditure'!D447</f>
        <v>-17200</v>
      </c>
      <c r="C36" s="73">
        <f>'[1]6 - Income &amp; Expenditure'!E447</f>
        <v>0</v>
      </c>
      <c r="D36" s="73">
        <f>'[1]6 - Income &amp; Expenditure'!F447</f>
        <v>0</v>
      </c>
      <c r="E36" s="73">
        <f>'[1]6 - Income &amp; Expenditure'!G447</f>
        <v>0</v>
      </c>
      <c r="F36" s="73">
        <f>'[1]6 - Income &amp; Expenditure'!H447</f>
        <v>0</v>
      </c>
      <c r="G36" s="59">
        <f>'[1]6 - Income &amp; Expenditure'!I447</f>
        <v>0</v>
      </c>
      <c r="I36" s="48"/>
      <c r="J36" s="74">
        <f t="shared" si="1"/>
        <v>-1</v>
      </c>
      <c r="K36" s="48" t="s">
        <v>50</v>
      </c>
      <c r="L36" s="4">
        <f t="shared" si="2"/>
        <v>0</v>
      </c>
      <c r="M36" s="75">
        <f t="shared" si="3"/>
        <v>-17200</v>
      </c>
      <c r="N36" s="4">
        <f t="shared" si="4"/>
        <v>0</v>
      </c>
    </row>
    <row r="37" spans="1:14" x14ac:dyDescent="0.25">
      <c r="A37" s="76" t="s">
        <v>51</v>
      </c>
      <c r="B37" s="77">
        <f t="shared" ref="B37:G37" si="5">SUM(B25:B36)</f>
        <v>-149298.26</v>
      </c>
      <c r="C37" s="77">
        <f t="shared" si="5"/>
        <v>-170547.09</v>
      </c>
      <c r="D37" s="77">
        <f t="shared" si="5"/>
        <v>-153306.38</v>
      </c>
      <c r="E37" s="77">
        <f t="shared" si="5"/>
        <v>-130089.132</v>
      </c>
      <c r="F37" s="77">
        <f t="shared" si="5"/>
        <v>-115013.05720000001</v>
      </c>
      <c r="G37" s="78">
        <f t="shared" si="5"/>
        <v>-111081.98792000001</v>
      </c>
      <c r="I37" s="48"/>
    </row>
    <row r="38" spans="1:14" x14ac:dyDescent="0.25">
      <c r="A38" s="76"/>
      <c r="B38" s="73"/>
      <c r="C38" s="79"/>
      <c r="D38" s="73"/>
      <c r="E38" s="73"/>
      <c r="F38" s="73"/>
      <c r="G38" s="80"/>
      <c r="I38" s="48"/>
    </row>
    <row r="39" spans="1:14" ht="13.8" thickBot="1" x14ac:dyDescent="0.3">
      <c r="A39" s="76" t="s">
        <v>52</v>
      </c>
      <c r="B39" s="81">
        <f t="shared" ref="B39:G39" si="6">SUM(B37,B15)-B19</f>
        <v>-1544242.26</v>
      </c>
      <c r="C39" s="81">
        <f t="shared" si="6"/>
        <v>-1597349.6400000001</v>
      </c>
      <c r="D39" s="81">
        <f t="shared" si="6"/>
        <v>-1649949.674503047</v>
      </c>
      <c r="E39" s="81">
        <f t="shared" si="6"/>
        <v>-1668075.9417408037</v>
      </c>
      <c r="F39" s="81">
        <f t="shared" si="6"/>
        <v>-1627417.3106396899</v>
      </c>
      <c r="G39" s="81">
        <f t="shared" si="6"/>
        <v>-1561588.5273084578</v>
      </c>
      <c r="H39" s="23"/>
      <c r="I39" s="48"/>
    </row>
    <row r="40" spans="1:14" ht="13.8" thickTop="1" x14ac:dyDescent="0.25">
      <c r="A40" s="76"/>
      <c r="B40" s="73"/>
      <c r="C40" s="79"/>
      <c r="D40" s="73"/>
      <c r="E40" s="73"/>
      <c r="F40" s="73"/>
      <c r="G40" s="80"/>
      <c r="I40" s="48"/>
    </row>
    <row r="41" spans="1:14" x14ac:dyDescent="0.25">
      <c r="A41" s="76" t="s">
        <v>53</v>
      </c>
      <c r="B41" s="82"/>
      <c r="C41" s="54"/>
      <c r="D41" s="54"/>
      <c r="E41" s="54"/>
      <c r="F41" s="54"/>
      <c r="G41" s="55"/>
      <c r="I41" s="48"/>
    </row>
    <row r="42" spans="1:14" x14ac:dyDescent="0.25">
      <c r="A42" s="23"/>
      <c r="B42" s="53"/>
      <c r="C42" s="54"/>
      <c r="D42" s="54"/>
      <c r="E42" s="54"/>
      <c r="F42" s="54"/>
      <c r="G42" s="55"/>
      <c r="I42" s="48"/>
    </row>
    <row r="43" spans="1:14" x14ac:dyDescent="0.25">
      <c r="A43" s="23" t="s">
        <v>54</v>
      </c>
      <c r="B43" s="83">
        <f>'[1]6 - Income &amp; Expenditure'!D15</f>
        <v>739386.8</v>
      </c>
      <c r="C43" s="83">
        <f>'[1]6 - Income &amp; Expenditure'!E15</f>
        <v>752382</v>
      </c>
      <c r="D43" s="83">
        <f>'[1]6 - Income &amp; Expenditure'!F15</f>
        <v>792564.9575163268</v>
      </c>
      <c r="E43" s="83">
        <f>'[1]6 - Income &amp; Expenditure'!G15</f>
        <v>816157.19380327058</v>
      </c>
      <c r="F43" s="83">
        <f>'[1]6 - Income &amp; Expenditure'!H15</f>
        <v>837341.38388911402</v>
      </c>
      <c r="G43" s="59">
        <f>'[1]6 - Income &amp; Expenditure'!I15</f>
        <v>857892.47055923159</v>
      </c>
      <c r="I43" s="48"/>
      <c r="J43" s="74">
        <f t="shared" ref="J43:J73" si="7">IFERROR((C43-B43)/B43,0)</f>
        <v>1.7575645115655233E-2</v>
      </c>
      <c r="K43" s="48"/>
      <c r="L43" s="4">
        <f t="shared" ref="L43:L73" si="8">IF(OR(K43&lt;&gt;"",AND(ABS(J43)&lt;0.25)),0,1)</f>
        <v>0</v>
      </c>
      <c r="M43" s="75">
        <f t="shared" ref="M43:M73" si="9">B43-C43</f>
        <v>-12995.199999999953</v>
      </c>
      <c r="N43" s="4">
        <f t="shared" ref="N43:N73" si="10">IF(AND(AND(J43=0,M43&lt;&gt;0,K43="")),1,0)</f>
        <v>0</v>
      </c>
    </row>
    <row r="44" spans="1:14" x14ac:dyDescent="0.25">
      <c r="A44" s="23" t="s">
        <v>55</v>
      </c>
      <c r="B44" s="83">
        <f>'[1]6 - Income &amp; Expenditure'!D27</f>
        <v>0</v>
      </c>
      <c r="C44" s="83">
        <f>'[1]6 - Income &amp; Expenditure'!E27</f>
        <v>0</v>
      </c>
      <c r="D44" s="83">
        <f>'[1]6 - Income &amp; Expenditure'!F27</f>
        <v>0</v>
      </c>
      <c r="E44" s="83">
        <f>'[1]6 - Income &amp; Expenditure'!G27</f>
        <v>0</v>
      </c>
      <c r="F44" s="83">
        <f>'[1]6 - Income &amp; Expenditure'!H27</f>
        <v>0</v>
      </c>
      <c r="G44" s="59">
        <f>'[1]6 - Income &amp; Expenditure'!I27</f>
        <v>0</v>
      </c>
      <c r="I44" s="48"/>
      <c r="J44" s="74">
        <f t="shared" si="7"/>
        <v>0</v>
      </c>
      <c r="K44" s="48"/>
      <c r="L44" s="4">
        <f t="shared" si="8"/>
        <v>0</v>
      </c>
      <c r="M44" s="75">
        <f t="shared" si="9"/>
        <v>0</v>
      </c>
      <c r="N44" s="4">
        <f t="shared" si="10"/>
        <v>0</v>
      </c>
    </row>
    <row r="45" spans="1:14" x14ac:dyDescent="0.25">
      <c r="A45" s="23" t="s">
        <v>56</v>
      </c>
      <c r="B45" s="83">
        <f>'[1]6 - Income &amp; Expenditure'!D51</f>
        <v>262937.12</v>
      </c>
      <c r="C45" s="83">
        <f>'[1]6 - Income &amp; Expenditure'!E51</f>
        <v>279009</v>
      </c>
      <c r="D45" s="83">
        <f>'[1]6 - Income &amp; Expenditure'!F51</f>
        <v>281814.10627112386</v>
      </c>
      <c r="E45" s="83">
        <f>'[1]6 - Income &amp; Expenditure'!G51</f>
        <v>291093.51535482961</v>
      </c>
      <c r="F45" s="83">
        <f>'[1]6 - Income &amp; Expenditure'!H51</f>
        <v>297244.93614752684</v>
      </c>
      <c r="G45" s="59">
        <f>'[1]6 - Income &amp; Expenditure'!I51</f>
        <v>303521.79742322682</v>
      </c>
      <c r="I45" s="48"/>
      <c r="J45" s="74">
        <f t="shared" si="7"/>
        <v>6.1124423968742049E-2</v>
      </c>
      <c r="K45" s="48"/>
      <c r="L45" s="4">
        <f t="shared" si="8"/>
        <v>0</v>
      </c>
      <c r="M45" s="75">
        <f t="shared" si="9"/>
        <v>-16071.880000000005</v>
      </c>
      <c r="N45" s="4">
        <f t="shared" si="10"/>
        <v>0</v>
      </c>
    </row>
    <row r="46" spans="1:14" x14ac:dyDescent="0.25">
      <c r="A46" s="23" t="s">
        <v>57</v>
      </c>
      <c r="B46" s="83">
        <f>'[1]6 - Income &amp; Expenditure'!D63</f>
        <v>52028.310000000005</v>
      </c>
      <c r="C46" s="83">
        <f>'[1]6 - Income &amp; Expenditure'!E63</f>
        <v>48490</v>
      </c>
      <c r="D46" s="83">
        <f>'[1]6 - Income &amp; Expenditure'!F63</f>
        <v>49434.167822477233</v>
      </c>
      <c r="E46" s="83">
        <f>'[1]6 - Income &amp; Expenditure'!G63</f>
        <v>50450.242178926783</v>
      </c>
      <c r="F46" s="83">
        <f>'[1]6 - Income &amp; Expenditure'!H63</f>
        <v>51486.638022505314</v>
      </c>
      <c r="G46" s="59">
        <f>'[1]6 - Income &amp; Expenditure'!I63</f>
        <v>52543.761782955415</v>
      </c>
      <c r="I46" s="48"/>
      <c r="J46" s="74">
        <f t="shared" si="7"/>
        <v>-6.8007398279898088E-2</v>
      </c>
      <c r="K46" s="48"/>
      <c r="L46" s="4">
        <f t="shared" si="8"/>
        <v>0</v>
      </c>
      <c r="M46" s="75">
        <f t="shared" si="9"/>
        <v>3538.3100000000049</v>
      </c>
      <c r="N46" s="4">
        <f t="shared" si="10"/>
        <v>0</v>
      </c>
    </row>
    <row r="47" spans="1:14" x14ac:dyDescent="0.25">
      <c r="A47" s="23" t="s">
        <v>58</v>
      </c>
      <c r="B47" s="83">
        <f>'[1]6 - Income &amp; Expenditure'!D75</f>
        <v>86671.35</v>
      </c>
      <c r="C47" s="83">
        <f>'[1]6 - Income &amp; Expenditure'!E75</f>
        <v>91091</v>
      </c>
      <c r="D47" s="83">
        <f>'[1]6 - Income &amp; Expenditure'!F75</f>
        <v>90203.090383290924</v>
      </c>
      <c r="E47" s="83">
        <f>'[1]6 - Income &amp; Expenditure'!G75</f>
        <v>92090.203684107808</v>
      </c>
      <c r="F47" s="83">
        <f>'[1]6 - Income &amp; Expenditure'!H75</f>
        <v>94015.043549438706</v>
      </c>
      <c r="G47" s="59">
        <f>'[1]6 - Income &amp; Expenditure'!I75</f>
        <v>95978.365397326808</v>
      </c>
      <c r="I47" s="48"/>
      <c r="J47" s="74">
        <f t="shared" si="7"/>
        <v>5.0993205944063334E-2</v>
      </c>
      <c r="K47" s="48"/>
      <c r="L47" s="4">
        <f t="shared" si="8"/>
        <v>0</v>
      </c>
      <c r="M47" s="75">
        <f t="shared" si="9"/>
        <v>-4419.6499999999942</v>
      </c>
      <c r="N47" s="4">
        <f t="shared" si="10"/>
        <v>0</v>
      </c>
    </row>
    <row r="48" spans="1:14" x14ac:dyDescent="0.25">
      <c r="A48" s="23" t="s">
        <v>59</v>
      </c>
      <c r="B48" s="83">
        <f>'[1]6 - Income &amp; Expenditure'!D83</f>
        <v>0</v>
      </c>
      <c r="C48" s="83">
        <f>'[1]6 - Income &amp; Expenditure'!E83</f>
        <v>0</v>
      </c>
      <c r="D48" s="83">
        <f>'[1]6 - Income &amp; Expenditure'!F83</f>
        <v>0</v>
      </c>
      <c r="E48" s="83">
        <f>'[1]6 - Income &amp; Expenditure'!G83</f>
        <v>0</v>
      </c>
      <c r="F48" s="83">
        <f>'[1]6 - Income &amp; Expenditure'!H83</f>
        <v>0</v>
      </c>
      <c r="G48" s="59">
        <f>'[1]6 - Income &amp; Expenditure'!I83</f>
        <v>0</v>
      </c>
      <c r="I48" s="48"/>
      <c r="J48" s="74">
        <f t="shared" si="7"/>
        <v>0</v>
      </c>
      <c r="K48" s="48"/>
      <c r="L48" s="4">
        <f t="shared" si="8"/>
        <v>0</v>
      </c>
      <c r="M48" s="75">
        <f t="shared" si="9"/>
        <v>0</v>
      </c>
      <c r="N48" s="4">
        <f t="shared" si="10"/>
        <v>0</v>
      </c>
    </row>
    <row r="49" spans="1:14" x14ac:dyDescent="0.25">
      <c r="A49" s="23" t="s">
        <v>60</v>
      </c>
      <c r="B49" s="83">
        <f>'[1]6 - Income &amp; Expenditure'!D106</f>
        <v>30642.509999999995</v>
      </c>
      <c r="C49" s="83">
        <f>'[1]6 - Income &amp; Expenditure'!E106</f>
        <v>18519.199999999997</v>
      </c>
      <c r="D49" s="83">
        <f>'[1]6 - Income &amp; Expenditure'!F106</f>
        <v>17712.923032057712</v>
      </c>
      <c r="E49" s="83">
        <f>'[1]6 - Income &amp; Expenditure'!G106</f>
        <v>18087.290617325831</v>
      </c>
      <c r="F49" s="83">
        <f>'[1]6 - Income &amp; Expenditure'!H106</f>
        <v>18305.580177259519</v>
      </c>
      <c r="G49" s="59">
        <f>'[1]6 - Income &amp; Expenditure'!I106</f>
        <v>18492.744372343499</v>
      </c>
      <c r="I49" s="48"/>
      <c r="J49" s="74">
        <f t="shared" si="7"/>
        <v>-0.39563697621376315</v>
      </c>
      <c r="K49" s="48" t="s">
        <v>61</v>
      </c>
      <c r="L49" s="4">
        <f t="shared" si="8"/>
        <v>0</v>
      </c>
      <c r="M49" s="75">
        <f t="shared" si="9"/>
        <v>12123.309999999998</v>
      </c>
      <c r="N49" s="4">
        <f t="shared" si="10"/>
        <v>0</v>
      </c>
    </row>
    <row r="50" spans="1:14" x14ac:dyDescent="0.25">
      <c r="A50" s="23" t="s">
        <v>62</v>
      </c>
      <c r="B50" s="83">
        <f>'[1]6 - Income &amp; Expenditure'!D132</f>
        <v>5092.7</v>
      </c>
      <c r="C50" s="83">
        <f>'[1]6 - Income &amp; Expenditure'!E132</f>
        <v>4970.0600000000004</v>
      </c>
      <c r="D50" s="83">
        <f>'[1]6 - Income &amp; Expenditure'!F132</f>
        <v>4999.297747031359</v>
      </c>
      <c r="E50" s="83">
        <f>'[1]6 - Income &amp; Expenditure'!G132</f>
        <v>5081.596116467791</v>
      </c>
      <c r="F50" s="83">
        <f>'[1]6 - Income &amp; Expenditure'!H132</f>
        <v>5193.2349294801579</v>
      </c>
      <c r="G50" s="59">
        <f>'[1]6 - Income &amp; Expenditure'!I132</f>
        <v>5303.1582325761237</v>
      </c>
      <c r="I50" s="48"/>
      <c r="J50" s="74">
        <f t="shared" si="7"/>
        <v>-2.4081528462308682E-2</v>
      </c>
      <c r="K50" s="48"/>
      <c r="L50" s="4">
        <f t="shared" si="8"/>
        <v>0</v>
      </c>
      <c r="M50" s="75">
        <f t="shared" si="9"/>
        <v>122.63999999999942</v>
      </c>
      <c r="N50" s="4">
        <f t="shared" si="10"/>
        <v>0</v>
      </c>
    </row>
    <row r="51" spans="1:14" x14ac:dyDescent="0.25">
      <c r="A51" s="84" t="s">
        <v>63</v>
      </c>
      <c r="B51" s="83">
        <f>'[1]6 - Income &amp; Expenditure'!D139</f>
        <v>4504.0200000000004</v>
      </c>
      <c r="C51" s="83">
        <f>'[1]6 - Income &amp; Expenditure'!E139</f>
        <v>4000</v>
      </c>
      <c r="D51" s="83">
        <f>'[1]6 - Income &amp; Expenditure'!F139</f>
        <v>2500</v>
      </c>
      <c r="E51" s="83">
        <f>'[1]6 - Income &amp; Expenditure'!G139</f>
        <v>5000</v>
      </c>
      <c r="F51" s="83">
        <f>'[1]6 - Income &amp; Expenditure'!H139</f>
        <v>2500</v>
      </c>
      <c r="G51" s="59">
        <f>'[1]6 - Income &amp; Expenditure'!I139</f>
        <v>2500</v>
      </c>
      <c r="I51" s="48"/>
      <c r="J51" s="74">
        <f t="shared" si="7"/>
        <v>-0.11190447644548657</v>
      </c>
      <c r="K51" s="48"/>
      <c r="L51" s="4">
        <f t="shared" si="8"/>
        <v>0</v>
      </c>
      <c r="M51" s="75">
        <f t="shared" si="9"/>
        <v>504.02000000000044</v>
      </c>
      <c r="N51" s="4">
        <f t="shared" si="10"/>
        <v>0</v>
      </c>
    </row>
    <row r="52" spans="1:14" x14ac:dyDescent="0.25">
      <c r="A52" s="23" t="s">
        <v>64</v>
      </c>
      <c r="B52" s="83">
        <f>'[1]6 - Income &amp; Expenditure'!D145</f>
        <v>9897.01</v>
      </c>
      <c r="C52" s="83">
        <f>'[1]6 - Income &amp; Expenditure'!E145</f>
        <v>15282</v>
      </c>
      <c r="D52" s="83">
        <f>'[1]6 - Income &amp; Expenditure'!F145</f>
        <v>15587.64</v>
      </c>
      <c r="E52" s="83">
        <f>'[1]6 - Income &amp; Expenditure'!G145</f>
        <v>15899.3928</v>
      </c>
      <c r="F52" s="83">
        <f>'[1]6 - Income &amp; Expenditure'!H145</f>
        <v>16217.380655999999</v>
      </c>
      <c r="G52" s="59">
        <f>'[1]6 - Income &amp; Expenditure'!I145</f>
        <v>16541.728269119998</v>
      </c>
      <c r="I52" s="48"/>
      <c r="J52" s="74">
        <f t="shared" si="7"/>
        <v>0.54410271384994047</v>
      </c>
      <c r="K52" s="48" t="s">
        <v>65</v>
      </c>
      <c r="L52" s="4">
        <f t="shared" si="8"/>
        <v>0</v>
      </c>
      <c r="M52" s="75">
        <f t="shared" si="9"/>
        <v>-5384.99</v>
      </c>
      <c r="N52" s="4">
        <f t="shared" si="10"/>
        <v>0</v>
      </c>
    </row>
    <row r="53" spans="1:14" x14ac:dyDescent="0.25">
      <c r="A53" s="84" t="s">
        <v>66</v>
      </c>
      <c r="B53" s="83">
        <f>'[1]6 - Income &amp; Expenditure'!D152</f>
        <v>5342.43</v>
      </c>
      <c r="C53" s="83">
        <f>'[1]6 - Income &amp; Expenditure'!E152</f>
        <v>5502.7029000000002</v>
      </c>
      <c r="D53" s="83">
        <f>'[1]6 - Income &amp; Expenditure'!F152</f>
        <v>5667.7839870000007</v>
      </c>
      <c r="E53" s="83">
        <f>'[1]6 - Income &amp; Expenditure'!G152</f>
        <v>5837.8175066100011</v>
      </c>
      <c r="F53" s="83">
        <f>'[1]6 - Income &amp; Expenditure'!H152</f>
        <v>6012.9520318083014</v>
      </c>
      <c r="G53" s="59">
        <f>'[1]6 - Income &amp; Expenditure'!I152</f>
        <v>6193.3405927625508</v>
      </c>
      <c r="I53" s="48"/>
      <c r="J53" s="74">
        <f t="shared" si="7"/>
        <v>2.9999999999999985E-2</v>
      </c>
      <c r="K53" s="48"/>
      <c r="L53" s="4">
        <f t="shared" si="8"/>
        <v>0</v>
      </c>
      <c r="M53" s="75">
        <f t="shared" si="9"/>
        <v>-160.27289999999994</v>
      </c>
      <c r="N53" s="4">
        <f t="shared" si="10"/>
        <v>0</v>
      </c>
    </row>
    <row r="54" spans="1:14" x14ac:dyDescent="0.25">
      <c r="A54" s="23" t="s">
        <v>67</v>
      </c>
      <c r="B54" s="83">
        <f>'[1]6 - Income &amp; Expenditure'!D159</f>
        <v>23922.43</v>
      </c>
      <c r="C54" s="83">
        <f>'[1]6 - Income &amp; Expenditure'!E159</f>
        <v>15000</v>
      </c>
      <c r="D54" s="83">
        <f>'[1]6 - Income &amp; Expenditure'!F159</f>
        <v>12000</v>
      </c>
      <c r="E54" s="83">
        <f>'[1]6 - Income &amp; Expenditure'!G159</f>
        <v>12000</v>
      </c>
      <c r="F54" s="83">
        <f>'[1]6 - Income &amp; Expenditure'!H159</f>
        <v>12000</v>
      </c>
      <c r="G54" s="59">
        <f>'[1]6 - Income &amp; Expenditure'!I159</f>
        <v>12000</v>
      </c>
      <c r="I54" s="48"/>
      <c r="J54" s="74">
        <f t="shared" si="7"/>
        <v>-0.37297339776937377</v>
      </c>
      <c r="K54" s="48" t="s">
        <v>68</v>
      </c>
      <c r="L54" s="4">
        <f t="shared" si="8"/>
        <v>0</v>
      </c>
      <c r="M54" s="75">
        <f t="shared" si="9"/>
        <v>8922.43</v>
      </c>
      <c r="N54" s="4">
        <f t="shared" si="10"/>
        <v>0</v>
      </c>
    </row>
    <row r="55" spans="1:14" x14ac:dyDescent="0.25">
      <c r="A55" s="84" t="s">
        <v>69</v>
      </c>
      <c r="B55" s="83">
        <f>'[1]6 - Income &amp; Expenditure'!D164</f>
        <v>3051.74</v>
      </c>
      <c r="C55" s="83">
        <f>'[1]6 - Income &amp; Expenditure'!E164</f>
        <v>3300</v>
      </c>
      <c r="D55" s="83">
        <f>'[1]6 - Income &amp; Expenditure'!F164</f>
        <v>3333</v>
      </c>
      <c r="E55" s="83">
        <f>'[1]6 - Income &amp; Expenditure'!G164</f>
        <v>3366.33</v>
      </c>
      <c r="F55" s="83">
        <f>'[1]6 - Income &amp; Expenditure'!H164</f>
        <v>3399.9933000000001</v>
      </c>
      <c r="G55" s="59">
        <f>'[1]6 - Income &amp; Expenditure'!I164</f>
        <v>3433.9932330000001</v>
      </c>
      <c r="I55" s="48"/>
      <c r="J55" s="74">
        <f t="shared" si="7"/>
        <v>8.1350311625498967E-2</v>
      </c>
      <c r="K55" s="48"/>
      <c r="L55" s="4">
        <f t="shared" si="8"/>
        <v>0</v>
      </c>
      <c r="M55" s="75">
        <f t="shared" si="9"/>
        <v>-248.26000000000022</v>
      </c>
      <c r="N55" s="4">
        <f t="shared" si="10"/>
        <v>0</v>
      </c>
    </row>
    <row r="56" spans="1:14" x14ac:dyDescent="0.25">
      <c r="A56" s="23" t="s">
        <v>70</v>
      </c>
      <c r="B56" s="83">
        <f>'[1]6 - Income &amp; Expenditure'!D170</f>
        <v>3736.8</v>
      </c>
      <c r="C56" s="83">
        <f>'[1]6 - Income &amp; Expenditure'!E170</f>
        <v>14296</v>
      </c>
      <c r="D56" s="83">
        <f>'[1]6 - Income &amp; Expenditure'!F170</f>
        <v>14642</v>
      </c>
      <c r="E56" s="83">
        <f>'[1]6 - Income &amp; Expenditure'!G170</f>
        <v>15079.04</v>
      </c>
      <c r="F56" s="83">
        <f>'[1]6 - Income &amp; Expenditure'!H170</f>
        <v>15529.1468</v>
      </c>
      <c r="G56" s="59">
        <f>'[1]6 - Income &amp; Expenditure'!I170</f>
        <v>15992.711515999999</v>
      </c>
      <c r="I56" s="48"/>
      <c r="J56" s="74">
        <f t="shared" si="7"/>
        <v>2.8257332476985657</v>
      </c>
      <c r="K56" s="48" t="s">
        <v>71</v>
      </c>
      <c r="L56" s="4">
        <f t="shared" si="8"/>
        <v>0</v>
      </c>
      <c r="M56" s="75">
        <f t="shared" si="9"/>
        <v>-10559.2</v>
      </c>
      <c r="N56" s="4">
        <f t="shared" si="10"/>
        <v>0</v>
      </c>
    </row>
    <row r="57" spans="1:14" x14ac:dyDescent="0.25">
      <c r="A57" s="23" t="s">
        <v>72</v>
      </c>
      <c r="B57" s="83">
        <f>'[1]6 - Income &amp; Expenditure'!D175</f>
        <v>5018.84</v>
      </c>
      <c r="C57" s="83">
        <f>'[1]6 - Income &amp; Expenditure'!E175</f>
        <v>5520.7240000000002</v>
      </c>
      <c r="D57" s="83">
        <f>'[1]6 - Income &amp; Expenditure'!F175</f>
        <v>5796.7602000000006</v>
      </c>
      <c r="E57" s="83">
        <f>'[1]6 - Income &amp; Expenditure'!G175</f>
        <v>6086.598210000001</v>
      </c>
      <c r="F57" s="83">
        <f>'[1]6 - Income &amp; Expenditure'!H175</f>
        <v>6390.9281205000016</v>
      </c>
      <c r="G57" s="59">
        <f>'[1]6 - Income &amp; Expenditure'!I175</f>
        <v>6710.4745265250021</v>
      </c>
      <c r="I57" s="48"/>
      <c r="J57" s="74">
        <f t="shared" si="7"/>
        <v>0.1</v>
      </c>
      <c r="K57" s="48"/>
      <c r="L57" s="4">
        <f t="shared" si="8"/>
        <v>0</v>
      </c>
      <c r="M57" s="75">
        <f t="shared" si="9"/>
        <v>-501.88400000000001</v>
      </c>
      <c r="N57" s="4">
        <f t="shared" si="10"/>
        <v>0</v>
      </c>
    </row>
    <row r="58" spans="1:14" x14ac:dyDescent="0.25">
      <c r="A58" s="23" t="s">
        <v>73</v>
      </c>
      <c r="B58" s="83">
        <f>'[1]6 - Income &amp; Expenditure'!D182</f>
        <v>13037.39</v>
      </c>
      <c r="C58" s="83">
        <f>'[1]6 - Income &amp; Expenditure'!E182</f>
        <v>19731.4555</v>
      </c>
      <c r="D58" s="83">
        <f>'[1]6 - Income &amp; Expenditure'!F182</f>
        <v>23134.098050000001</v>
      </c>
      <c r="E58" s="83">
        <f>'[1]6 - Income &amp; Expenditure'!G182</f>
        <v>25447.507855000003</v>
      </c>
      <c r="F58" s="83">
        <f>'[1]6 - Income &amp; Expenditure'!H182</f>
        <v>27992.258640500004</v>
      </c>
      <c r="G58" s="59">
        <f>'[1]6 - Income &amp; Expenditure'!I182</f>
        <v>30791.484504550004</v>
      </c>
      <c r="I58" s="48"/>
      <c r="J58" s="74">
        <f t="shared" si="7"/>
        <v>0.51345135030861244</v>
      </c>
      <c r="K58" s="48" t="s">
        <v>74</v>
      </c>
      <c r="L58" s="4">
        <f t="shared" si="8"/>
        <v>0</v>
      </c>
      <c r="M58" s="75">
        <f t="shared" si="9"/>
        <v>-6694.0655000000006</v>
      </c>
      <c r="N58" s="4">
        <f t="shared" si="10"/>
        <v>0</v>
      </c>
    </row>
    <row r="59" spans="1:14" x14ac:dyDescent="0.25">
      <c r="A59" s="23" t="s">
        <v>75</v>
      </c>
      <c r="B59" s="83">
        <f>'[1]6 - Income &amp; Expenditure'!D187</f>
        <v>26880</v>
      </c>
      <c r="C59" s="83">
        <f>'[1]6 - Income &amp; Expenditure'!E187</f>
        <v>26880</v>
      </c>
      <c r="D59" s="83">
        <f>'[1]6 - Income &amp; Expenditure'!F187</f>
        <v>26880</v>
      </c>
      <c r="E59" s="83">
        <f>'[1]6 - Income &amp; Expenditure'!G187</f>
        <v>26880</v>
      </c>
      <c r="F59" s="83">
        <f>'[1]6 - Income &amp; Expenditure'!H187</f>
        <v>26880</v>
      </c>
      <c r="G59" s="59">
        <f>'[1]6 - Income &amp; Expenditure'!I187</f>
        <v>26880</v>
      </c>
      <c r="I59" s="48"/>
      <c r="J59" s="74">
        <f t="shared" si="7"/>
        <v>0</v>
      </c>
      <c r="K59" s="48"/>
      <c r="L59" s="4">
        <f t="shared" si="8"/>
        <v>0</v>
      </c>
      <c r="M59" s="75">
        <f t="shared" si="9"/>
        <v>0</v>
      </c>
      <c r="N59" s="4">
        <f t="shared" si="10"/>
        <v>0</v>
      </c>
    </row>
    <row r="60" spans="1:14" x14ac:dyDescent="0.25">
      <c r="A60" s="23" t="s">
        <v>76</v>
      </c>
      <c r="B60" s="83">
        <f>'[1]6 - Income &amp; Expenditure'!D209</f>
        <v>9334.61</v>
      </c>
      <c r="C60" s="83">
        <f>'[1]6 - Income &amp; Expenditure'!E209</f>
        <v>5575.5969999999998</v>
      </c>
      <c r="D60" s="83">
        <f>'[1]6 - Income &amp; Expenditure'!F209</f>
        <v>5804.8768500000006</v>
      </c>
      <c r="E60" s="83">
        <f>'[1]6 - Income &amp; Expenditure'!G209</f>
        <v>6044.6306924999999</v>
      </c>
      <c r="F60" s="83">
        <f>'[1]6 - Income &amp; Expenditure'!H209</f>
        <v>6295.3624271250001</v>
      </c>
      <c r="G60" s="59">
        <f>'[1]6 - Income &amp; Expenditure'!I209</f>
        <v>6557.6007524812503</v>
      </c>
      <c r="I60" s="48"/>
      <c r="J60" s="74">
        <f t="shared" si="7"/>
        <v>-0.40269630975477289</v>
      </c>
      <c r="K60" s="48" t="s">
        <v>77</v>
      </c>
      <c r="L60" s="4">
        <f t="shared" si="8"/>
        <v>0</v>
      </c>
      <c r="M60" s="75">
        <f t="shared" si="9"/>
        <v>3759.0130000000008</v>
      </c>
      <c r="N60" s="4">
        <f t="shared" si="10"/>
        <v>0</v>
      </c>
    </row>
    <row r="61" spans="1:14" x14ac:dyDescent="0.25">
      <c r="A61" s="23" t="s">
        <v>78</v>
      </c>
      <c r="B61" s="83">
        <f>'[1]6 - Income &amp; Expenditure'!D241</f>
        <v>49335.340000000004</v>
      </c>
      <c r="C61" s="83">
        <f>'[1]6 - Income &amp; Expenditure'!E241</f>
        <v>51700</v>
      </c>
      <c r="D61" s="83">
        <f>'[1]6 - Income &amp; Expenditure'!F241</f>
        <v>46280</v>
      </c>
      <c r="E61" s="83">
        <f>'[1]6 - Income &amp; Expenditure'!G241</f>
        <v>46364</v>
      </c>
      <c r="F61" s="83">
        <f>'[1]6 - Income &amp; Expenditure'!H241</f>
        <v>46452.2</v>
      </c>
      <c r="G61" s="59">
        <f>'[1]6 - Income &amp; Expenditure'!I241</f>
        <v>46544.81</v>
      </c>
      <c r="I61" s="48"/>
      <c r="J61" s="74">
        <f t="shared" si="7"/>
        <v>4.7930347698019231E-2</v>
      </c>
      <c r="K61" s="48"/>
      <c r="L61" s="4">
        <f t="shared" si="8"/>
        <v>0</v>
      </c>
      <c r="M61" s="75">
        <f t="shared" si="9"/>
        <v>-2364.6599999999962</v>
      </c>
      <c r="N61" s="4">
        <f t="shared" si="10"/>
        <v>0</v>
      </c>
    </row>
    <row r="62" spans="1:14" x14ac:dyDescent="0.25">
      <c r="A62" s="23" t="s">
        <v>79</v>
      </c>
      <c r="B62" s="83">
        <f>'[1]6 - Income &amp; Expenditure'!D248</f>
        <v>25175.08</v>
      </c>
      <c r="C62" s="83">
        <f>'[1]6 - Income &amp; Expenditure'!E248</f>
        <v>28200</v>
      </c>
      <c r="D62" s="83">
        <f>'[1]6 - Income &amp; Expenditure'!F248</f>
        <v>29360</v>
      </c>
      <c r="E62" s="83">
        <f>'[1]6 - Income &amp; Expenditure'!G248</f>
        <v>30578</v>
      </c>
      <c r="F62" s="83">
        <f>'[1]6 - Income &amp; Expenditure'!H248</f>
        <v>31856.9</v>
      </c>
      <c r="G62" s="59">
        <f>'[1]6 - Income &amp; Expenditure'!I248</f>
        <v>33199.745000000003</v>
      </c>
      <c r="I62" s="48"/>
      <c r="J62" s="74">
        <f t="shared" si="7"/>
        <v>0.12015532820551109</v>
      </c>
      <c r="K62" s="48"/>
      <c r="L62" s="4">
        <f t="shared" si="8"/>
        <v>0</v>
      </c>
      <c r="M62" s="75">
        <f t="shared" si="9"/>
        <v>-3024.9199999999983</v>
      </c>
      <c r="N62" s="4">
        <f t="shared" si="10"/>
        <v>0</v>
      </c>
    </row>
    <row r="63" spans="1:14" x14ac:dyDescent="0.25">
      <c r="A63" s="23" t="s">
        <v>80</v>
      </c>
      <c r="B63" s="83">
        <f>'[1]6 - Income &amp; Expenditure'!D254</f>
        <v>0</v>
      </c>
      <c r="C63" s="83">
        <f>'[1]6 - Income &amp; Expenditure'!E254</f>
        <v>0</v>
      </c>
      <c r="D63" s="83">
        <f>'[1]6 - Income &amp; Expenditure'!F254</f>
        <v>0</v>
      </c>
      <c r="E63" s="83">
        <f>'[1]6 - Income &amp; Expenditure'!G254</f>
        <v>0</v>
      </c>
      <c r="F63" s="83">
        <f>'[1]6 - Income &amp; Expenditure'!H254</f>
        <v>0</v>
      </c>
      <c r="G63" s="59">
        <f>'[1]6 - Income &amp; Expenditure'!I254</f>
        <v>0</v>
      </c>
      <c r="I63" s="48"/>
      <c r="J63" s="74">
        <f t="shared" si="7"/>
        <v>0</v>
      </c>
      <c r="K63" s="48"/>
      <c r="L63" s="4">
        <f t="shared" si="8"/>
        <v>0</v>
      </c>
      <c r="M63" s="75">
        <f t="shared" si="9"/>
        <v>0</v>
      </c>
      <c r="N63" s="4">
        <f t="shared" si="10"/>
        <v>0</v>
      </c>
    </row>
    <row r="64" spans="1:14" x14ac:dyDescent="0.25">
      <c r="A64" s="23" t="s">
        <v>81</v>
      </c>
      <c r="B64" s="83">
        <f>'[1]6 - Income &amp; Expenditure'!D274</f>
        <v>4959.17</v>
      </c>
      <c r="C64" s="83">
        <f>'[1]6 - Income &amp; Expenditure'!E274</f>
        <v>4822.75</v>
      </c>
      <c r="D64" s="83">
        <f>'[1]6 - Income &amp; Expenditure'!F274</f>
        <v>4973.8874999999998</v>
      </c>
      <c r="E64" s="83">
        <f>'[1]6 - Income &amp; Expenditure'!G274</f>
        <v>5132.5818749999999</v>
      </c>
      <c r="F64" s="83">
        <f>'[1]6 - Income &amp; Expenditure'!H274</f>
        <v>5299.2109687499997</v>
      </c>
      <c r="G64" s="59">
        <f>'[1]6 - Income &amp; Expenditure'!I274</f>
        <v>5474.1715171875003</v>
      </c>
      <c r="I64" s="48"/>
      <c r="J64" s="74">
        <f t="shared" si="7"/>
        <v>-2.7508635517637037E-2</v>
      </c>
      <c r="K64" s="48"/>
      <c r="L64" s="4">
        <f t="shared" si="8"/>
        <v>0</v>
      </c>
      <c r="M64" s="75">
        <f t="shared" si="9"/>
        <v>136.42000000000007</v>
      </c>
      <c r="N64" s="4">
        <f t="shared" si="10"/>
        <v>0</v>
      </c>
    </row>
    <row r="65" spans="1:14" x14ac:dyDescent="0.25">
      <c r="A65" s="23" t="s">
        <v>82</v>
      </c>
      <c r="B65" s="83">
        <f>'[1]6 - Income &amp; Expenditure'!D283</f>
        <v>12562.15</v>
      </c>
      <c r="C65" s="83">
        <f>'[1]6 - Income &amp; Expenditure'!E283</f>
        <v>13818.365000000002</v>
      </c>
      <c r="D65" s="83">
        <f>'[1]6 - Income &amp; Expenditure'!F283</f>
        <v>15200.201500000003</v>
      </c>
      <c r="E65" s="83">
        <f>'[1]6 - Income &amp; Expenditure'!G283</f>
        <v>16720.221650000007</v>
      </c>
      <c r="F65" s="83">
        <f>'[1]6 - Income &amp; Expenditure'!H283</f>
        <v>18392.243815000009</v>
      </c>
      <c r="G65" s="59">
        <f>'[1]6 - Income &amp; Expenditure'!I283</f>
        <v>20231.468196500013</v>
      </c>
      <c r="I65" s="48"/>
      <c r="J65" s="74">
        <f t="shared" si="7"/>
        <v>0.10000000000000016</v>
      </c>
      <c r="K65" s="48"/>
      <c r="L65" s="4">
        <f t="shared" si="8"/>
        <v>0</v>
      </c>
      <c r="M65" s="75">
        <f t="shared" si="9"/>
        <v>-1256.215000000002</v>
      </c>
      <c r="N65" s="4">
        <f t="shared" si="10"/>
        <v>0</v>
      </c>
    </row>
    <row r="66" spans="1:14" x14ac:dyDescent="0.25">
      <c r="A66" s="23" t="s">
        <v>83</v>
      </c>
      <c r="B66" s="83">
        <f>'[1]6 - Income &amp; Expenditure'!D297</f>
        <v>4008.75</v>
      </c>
      <c r="C66" s="83">
        <f>'[1]6 - Income &amp; Expenditure'!E297</f>
        <v>4400</v>
      </c>
      <c r="D66" s="83">
        <f>'[1]6 - Income &amp; Expenditure'!F297</f>
        <v>4580</v>
      </c>
      <c r="E66" s="83">
        <f>'[1]6 - Income &amp; Expenditure'!G297</f>
        <v>4769</v>
      </c>
      <c r="F66" s="83">
        <f>'[1]6 - Income &amp; Expenditure'!H297</f>
        <v>4967.45</v>
      </c>
      <c r="G66" s="59">
        <f>'[1]6 - Income &amp; Expenditure'!I297</f>
        <v>5175.8225000000002</v>
      </c>
      <c r="I66" s="48"/>
      <c r="J66" s="74">
        <f t="shared" si="7"/>
        <v>9.7599002182725283E-2</v>
      </c>
      <c r="K66" s="48"/>
      <c r="L66" s="4">
        <f t="shared" si="8"/>
        <v>0</v>
      </c>
      <c r="M66" s="75">
        <f t="shared" si="9"/>
        <v>-391.25</v>
      </c>
      <c r="N66" s="4">
        <f t="shared" si="10"/>
        <v>0</v>
      </c>
    </row>
    <row r="67" spans="1:14" x14ac:dyDescent="0.25">
      <c r="A67" s="23" t="s">
        <v>84</v>
      </c>
      <c r="B67" s="83">
        <f>'[1]6 - Income &amp; Expenditure'!D315</f>
        <v>46457.29</v>
      </c>
      <c r="C67" s="83">
        <f>'[1]6 - Income &amp; Expenditure'!E315</f>
        <v>32000</v>
      </c>
      <c r="D67" s="83">
        <f>'[1]6 - Income &amp; Expenditure'!F315</f>
        <v>32000</v>
      </c>
      <c r="E67" s="83">
        <f>'[1]6 - Income &amp; Expenditure'!G315</f>
        <v>32000</v>
      </c>
      <c r="F67" s="83">
        <f>'[1]6 - Income &amp; Expenditure'!H315</f>
        <v>32000</v>
      </c>
      <c r="G67" s="59">
        <f>'[1]6 - Income &amp; Expenditure'!I315</f>
        <v>32000</v>
      </c>
      <c r="I67" s="48"/>
      <c r="J67" s="74">
        <f t="shared" si="7"/>
        <v>-0.31119529356964215</v>
      </c>
      <c r="K67" s="48" t="s">
        <v>85</v>
      </c>
      <c r="L67" s="4">
        <f t="shared" si="8"/>
        <v>0</v>
      </c>
      <c r="M67" s="75">
        <f t="shared" si="9"/>
        <v>14457.29</v>
      </c>
      <c r="N67" s="4">
        <f t="shared" si="10"/>
        <v>0</v>
      </c>
    </row>
    <row r="68" spans="1:14" x14ac:dyDescent="0.25">
      <c r="A68" s="23" t="s">
        <v>86</v>
      </c>
      <c r="B68" s="83">
        <f>'[1]6 - Income &amp; Expenditure'!D320</f>
        <v>37663.89</v>
      </c>
      <c r="C68" s="83">
        <f>'[1]6 - Income &amp; Expenditure'!E320</f>
        <v>25000</v>
      </c>
      <c r="D68" s="83">
        <f>'[1]6 - Income &amp; Expenditure'!F320</f>
        <v>12000</v>
      </c>
      <c r="E68" s="83">
        <f>'[1]6 - Income &amp; Expenditure'!G320</f>
        <v>12000</v>
      </c>
      <c r="F68" s="83">
        <f>'[1]6 - Income &amp; Expenditure'!H320</f>
        <v>12000</v>
      </c>
      <c r="G68" s="59">
        <f>'[1]6 - Income &amp; Expenditure'!I320</f>
        <v>12000</v>
      </c>
      <c r="I68" s="48"/>
      <c r="J68" s="74">
        <f t="shared" si="7"/>
        <v>-0.33623425514464916</v>
      </c>
      <c r="K68" s="48" t="s">
        <v>87</v>
      </c>
      <c r="L68" s="4">
        <f t="shared" si="8"/>
        <v>0</v>
      </c>
      <c r="M68" s="75">
        <f t="shared" si="9"/>
        <v>12663.89</v>
      </c>
      <c r="N68" s="4">
        <f t="shared" si="10"/>
        <v>0</v>
      </c>
    </row>
    <row r="69" spans="1:14" x14ac:dyDescent="0.25">
      <c r="A69" s="23" t="s">
        <v>88</v>
      </c>
      <c r="B69" s="83">
        <f>'[1]6 - Income &amp; Expenditure'!D331</f>
        <v>3917.5</v>
      </c>
      <c r="C69" s="83">
        <f>'[1]6 - Income &amp; Expenditure'!E331</f>
        <v>3000</v>
      </c>
      <c r="D69" s="83">
        <f>'[1]6 - Income &amp; Expenditure'!F331</f>
        <v>2000</v>
      </c>
      <c r="E69" s="83">
        <f>'[1]6 - Income &amp; Expenditure'!G331</f>
        <v>2000</v>
      </c>
      <c r="F69" s="83">
        <f>'[1]6 - Income &amp; Expenditure'!H331</f>
        <v>2000</v>
      </c>
      <c r="G69" s="59">
        <f>'[1]6 - Income &amp; Expenditure'!I331</f>
        <v>2000</v>
      </c>
      <c r="I69" s="48"/>
      <c r="J69" s="74">
        <f t="shared" si="7"/>
        <v>-0.23420548819400128</v>
      </c>
      <c r="K69" s="48"/>
      <c r="L69" s="4">
        <f t="shared" si="8"/>
        <v>0</v>
      </c>
      <c r="M69" s="75">
        <f t="shared" si="9"/>
        <v>917.5</v>
      </c>
      <c r="N69" s="4">
        <f t="shared" si="10"/>
        <v>0</v>
      </c>
    </row>
    <row r="70" spans="1:14" x14ac:dyDescent="0.25">
      <c r="A70" s="23" t="s">
        <v>89</v>
      </c>
      <c r="B70" s="83">
        <f>'[1]6 - Income &amp; Expenditure'!D348</f>
        <v>16883.48</v>
      </c>
      <c r="C70" s="83">
        <f>'[1]6 - Income &amp; Expenditure'!E348</f>
        <v>15784.94</v>
      </c>
      <c r="D70" s="83">
        <f>'[1]6 - Income &amp; Expenditure'!F348</f>
        <v>15635.638800000001</v>
      </c>
      <c r="E70" s="83">
        <f>'[1]6 - Income &amp; Expenditure'!G348</f>
        <v>15996.351576000001</v>
      </c>
      <c r="F70" s="83">
        <f>'[1]6 - Income &amp; Expenditure'!H348</f>
        <v>16367.42860752</v>
      </c>
      <c r="G70" s="59">
        <f>'[1]6 - Income &amp; Expenditure'!I348</f>
        <v>16749.234679670401</v>
      </c>
      <c r="I70" s="48"/>
      <c r="J70" s="74">
        <f t="shared" si="7"/>
        <v>-6.5065969811910762E-2</v>
      </c>
      <c r="K70" s="48"/>
      <c r="L70" s="4">
        <f t="shared" si="8"/>
        <v>0</v>
      </c>
      <c r="M70" s="75">
        <f t="shared" si="9"/>
        <v>1098.5399999999991</v>
      </c>
      <c r="N70" s="4">
        <f t="shared" si="10"/>
        <v>0</v>
      </c>
    </row>
    <row r="71" spans="1:14" x14ac:dyDescent="0.25">
      <c r="A71" s="23" t="s">
        <v>90</v>
      </c>
      <c r="B71" s="83">
        <f>'[1]6 - Income &amp; Expenditure'!D354</f>
        <v>0</v>
      </c>
      <c r="C71" s="83">
        <f>'[1]6 - Income &amp; Expenditure'!E354</f>
        <v>0</v>
      </c>
      <c r="D71" s="83">
        <f>'[1]6 - Income &amp; Expenditure'!F354</f>
        <v>0</v>
      </c>
      <c r="E71" s="83">
        <f>'[1]6 - Income &amp; Expenditure'!G354</f>
        <v>0</v>
      </c>
      <c r="F71" s="83">
        <f>'[1]6 - Income &amp; Expenditure'!H354</f>
        <v>0</v>
      </c>
      <c r="G71" s="59">
        <f>'[1]6 - Income &amp; Expenditure'!I354</f>
        <v>0</v>
      </c>
      <c r="I71" s="48"/>
      <c r="J71" s="74">
        <f t="shared" si="7"/>
        <v>0</v>
      </c>
      <c r="K71" s="48"/>
      <c r="L71" s="4">
        <f t="shared" si="8"/>
        <v>0</v>
      </c>
      <c r="M71" s="75">
        <f t="shared" si="9"/>
        <v>0</v>
      </c>
      <c r="N71" s="4">
        <f t="shared" si="10"/>
        <v>0</v>
      </c>
    </row>
    <row r="72" spans="1:14" x14ac:dyDescent="0.25">
      <c r="A72" s="23" t="s">
        <v>91</v>
      </c>
      <c r="B72" s="83">
        <f>'[1]6 - Income &amp; Expenditure'!D359</f>
        <v>0</v>
      </c>
      <c r="C72" s="83">
        <f>'[1]6 - Income &amp; Expenditure'!E359</f>
        <v>0</v>
      </c>
      <c r="D72" s="83">
        <f>'[1]6 - Income &amp; Expenditure'!F359</f>
        <v>0</v>
      </c>
      <c r="E72" s="83">
        <f>'[1]6 - Income &amp; Expenditure'!G359</f>
        <v>0</v>
      </c>
      <c r="F72" s="83">
        <f>'[1]6 - Income &amp; Expenditure'!H359</f>
        <v>0</v>
      </c>
      <c r="G72" s="59">
        <f>'[1]6 - Income &amp; Expenditure'!I359</f>
        <v>0</v>
      </c>
      <c r="I72" s="48"/>
      <c r="J72" s="74">
        <f t="shared" si="7"/>
        <v>0</v>
      </c>
      <c r="K72" s="48"/>
      <c r="L72" s="4">
        <f t="shared" si="8"/>
        <v>0</v>
      </c>
      <c r="M72" s="75">
        <f t="shared" si="9"/>
        <v>0</v>
      </c>
      <c r="N72" s="4">
        <f t="shared" si="10"/>
        <v>0</v>
      </c>
    </row>
    <row r="73" spans="1:14" x14ac:dyDescent="0.25">
      <c r="A73" s="23" t="s">
        <v>92</v>
      </c>
      <c r="B73" s="83">
        <f>'[1]6 - Income &amp; Expenditure'!D365</f>
        <v>0</v>
      </c>
      <c r="C73" s="83">
        <f>'[1]6 - Income &amp; Expenditure'!E365</f>
        <v>0</v>
      </c>
      <c r="D73" s="83">
        <f>'[1]6 - Income &amp; Expenditure'!F365</f>
        <v>0</v>
      </c>
      <c r="E73" s="83">
        <f>'[1]6 - Income &amp; Expenditure'!G365</f>
        <v>0</v>
      </c>
      <c r="F73" s="83">
        <f>'[1]6 - Income &amp; Expenditure'!H365</f>
        <v>0</v>
      </c>
      <c r="G73" s="59">
        <f>'[1]6 - Income &amp; Expenditure'!I365</f>
        <v>0</v>
      </c>
      <c r="I73" s="48"/>
      <c r="J73" s="74">
        <f t="shared" si="7"/>
        <v>0</v>
      </c>
      <c r="K73" s="48"/>
      <c r="L73" s="4">
        <f t="shared" si="8"/>
        <v>0</v>
      </c>
      <c r="M73" s="75">
        <f t="shared" si="9"/>
        <v>0</v>
      </c>
      <c r="N73" s="4">
        <f t="shared" si="10"/>
        <v>0</v>
      </c>
    </row>
    <row r="74" spans="1:14" x14ac:dyDescent="0.25">
      <c r="A74" s="76" t="s">
        <v>93</v>
      </c>
      <c r="B74" s="85">
        <f t="shared" ref="B74:G74" si="11">SUM(B43:B73)</f>
        <v>1482446.71</v>
      </c>
      <c r="C74" s="86">
        <f t="shared" si="11"/>
        <v>1488275.7943999998</v>
      </c>
      <c r="D74" s="85">
        <f t="shared" si="11"/>
        <v>1514104.4296593075</v>
      </c>
      <c r="E74" s="85">
        <f t="shared" si="11"/>
        <v>1560161.5139200382</v>
      </c>
      <c r="F74" s="85">
        <f t="shared" si="11"/>
        <v>1596140.2720825274</v>
      </c>
      <c r="G74" s="87">
        <f t="shared" si="11"/>
        <v>1634708.8830554571</v>
      </c>
      <c r="I74" s="48"/>
    </row>
    <row r="75" spans="1:14" x14ac:dyDescent="0.25">
      <c r="A75" s="23"/>
      <c r="B75" s="88"/>
      <c r="C75" s="88"/>
      <c r="D75" s="88"/>
      <c r="E75" s="88"/>
      <c r="F75" s="88"/>
      <c r="G75" s="89"/>
      <c r="I75" s="48"/>
      <c r="L75" s="4">
        <f>SUM(L25:L36,L43:L73)</f>
        <v>0</v>
      </c>
      <c r="N75" s="4">
        <f>SUM(N25:N36,N43:N73)</f>
        <v>0</v>
      </c>
    </row>
    <row r="76" spans="1:14" x14ac:dyDescent="0.25">
      <c r="A76" s="23" t="s">
        <v>94</v>
      </c>
      <c r="B76" s="90">
        <f t="shared" ref="B76:G76" si="12">B74+B37</f>
        <v>1333148.45</v>
      </c>
      <c r="C76" s="90">
        <f t="shared" si="12"/>
        <v>1317728.7043999997</v>
      </c>
      <c r="D76" s="90">
        <f t="shared" si="12"/>
        <v>1360798.0496593076</v>
      </c>
      <c r="E76" s="90">
        <f t="shared" si="12"/>
        <v>1430072.3819200383</v>
      </c>
      <c r="F76" s="90">
        <f t="shared" si="12"/>
        <v>1481127.2148825275</v>
      </c>
      <c r="G76" s="91">
        <f t="shared" si="12"/>
        <v>1523626.8951354572</v>
      </c>
      <c r="I76" s="48"/>
    </row>
    <row r="77" spans="1:14" x14ac:dyDescent="0.25">
      <c r="A77" s="23"/>
      <c r="B77" s="73"/>
      <c r="C77" s="88"/>
      <c r="D77" s="88"/>
      <c r="E77" s="88"/>
      <c r="F77" s="88"/>
      <c r="G77" s="89"/>
      <c r="I77" s="48"/>
    </row>
    <row r="78" spans="1:14" ht="13.8" thickBot="1" x14ac:dyDescent="0.3">
      <c r="A78" s="32" t="s">
        <v>95</v>
      </c>
      <c r="B78" s="92">
        <f t="shared" ref="B78:G78" si="13">-(B19-B76)</f>
        <v>1084.4499999999534</v>
      </c>
      <c r="C78" s="93">
        <f t="shared" si="13"/>
        <v>-47278.295600000303</v>
      </c>
      <c r="D78" s="92">
        <f t="shared" si="13"/>
        <v>-26771.399243739201</v>
      </c>
      <c r="E78" s="92">
        <f t="shared" si="13"/>
        <v>27930.817022974137</v>
      </c>
      <c r="F78" s="92">
        <f t="shared" si="13"/>
        <v>76637.389263602905</v>
      </c>
      <c r="G78" s="94">
        <f t="shared" si="13"/>
        <v>104397.39430416189</v>
      </c>
      <c r="H78" s="4" t="s">
        <v>25</v>
      </c>
      <c r="I78" s="48"/>
    </row>
    <row r="79" spans="1:14" x14ac:dyDescent="0.25">
      <c r="A79" s="23"/>
      <c r="B79" s="53"/>
      <c r="C79" s="54"/>
      <c r="D79" s="54"/>
      <c r="E79" s="54"/>
      <c r="F79" s="54"/>
      <c r="G79" s="55"/>
      <c r="I79" s="48"/>
    </row>
    <row r="80" spans="1:14" ht="13.8" thickBot="1" x14ac:dyDescent="0.3">
      <c r="A80" s="42" t="s">
        <v>96</v>
      </c>
      <c r="B80" s="92">
        <f t="shared" ref="B80:G80" si="14">-(B21-B76)</f>
        <v>-61795.550000000047</v>
      </c>
      <c r="C80" s="93">
        <f t="shared" si="14"/>
        <v>-109073.84560000035</v>
      </c>
      <c r="D80" s="92">
        <f t="shared" si="14"/>
        <v>-135845.24484373955</v>
      </c>
      <c r="E80" s="92">
        <f t="shared" si="14"/>
        <v>-107914.42782076541</v>
      </c>
      <c r="F80" s="92">
        <f t="shared" si="14"/>
        <v>-31277.038557162508</v>
      </c>
      <c r="G80" s="94">
        <f t="shared" si="14"/>
        <v>73120.355746999383</v>
      </c>
      <c r="H80" s="4" t="s">
        <v>25</v>
      </c>
      <c r="I80" s="48"/>
    </row>
    <row r="81" spans="1:9" x14ac:dyDescent="0.25">
      <c r="A81" s="95" t="s">
        <v>97</v>
      </c>
      <c r="B81" s="50"/>
      <c r="C81" s="96">
        <f>-SUM('[1]3b - Schools Block'!C29-'[1]6 - Income &amp; Expenditure'!E373-'[1]6 - Income &amp; Expenditure'!E384)*8%</f>
        <v>-120031.64480000001</v>
      </c>
      <c r="D81" s="96">
        <f>-SUM('[1]3b - Schools Block'!D29-'[1]6 - Income &amp; Expenditure'!F373-'[1]6 - Income &amp; Expenditure'!F384)*8%</f>
        <v>-120988.28071224375</v>
      </c>
      <c r="E81" s="96">
        <f>-SUM('[1]3b - Schools Block'!E29-'[1]6 - Income &amp; Expenditure'!G373-'[1]6 - Income &amp; Expenditure'!G384)*8%</f>
        <v>-120327.29159176514</v>
      </c>
      <c r="F81" s="96">
        <f>-SUM('[1]3b - Schools Block'!F29-'[1]6 - Income &amp; Expenditure'!H373-'[1]6 - Income &amp; Expenditure'!H384)*8%</f>
        <v>-119216.75004951397</v>
      </c>
      <c r="G81" s="97">
        <f>-SUM('[1]3b - Schools Block'!G29-'[1]6 - Income &amp; Expenditure'!I373-'[1]6 - Income &amp; Expenditure'!I384)*8%</f>
        <v>-120105.89046650361</v>
      </c>
      <c r="I81" s="48"/>
    </row>
    <row r="82" spans="1:9" ht="13.8" thickBot="1" x14ac:dyDescent="0.3">
      <c r="A82" s="98" t="s">
        <v>98</v>
      </c>
      <c r="B82" s="33"/>
      <c r="C82" s="99">
        <f>-SUM('[1]3b - Schools Block'!C29-'[1]6 - Income &amp; Expenditure'!E373-'[1]6 - Income &amp; Expenditure'!E378-'[1]6 - Income &amp; Expenditure'!E384)*5%</f>
        <v>-75019.778000000006</v>
      </c>
      <c r="D82" s="99">
        <f>-SUM('[1]3b - Schools Block'!D29-'[1]6 - Income &amp; Expenditure'!F373-'[1]6 - Income &amp; Expenditure'!F378-'[1]6 - Income &amp; Expenditure'!F384)*5%</f>
        <v>-75617.675445152345</v>
      </c>
      <c r="E82" s="99">
        <f>-SUM('[1]3b - Schools Block'!E29-'[1]6 - Income &amp; Expenditure'!G373-'[1]6 - Income &amp; Expenditure'!G378-'[1]6 - Income &amp; Expenditure'!G384)*5%</f>
        <v>-75204.557244853218</v>
      </c>
      <c r="F82" s="99">
        <f>-SUM('[1]3b - Schools Block'!F29-'[1]6 - Income &amp; Expenditure'!H373-'[1]6 - Income &amp; Expenditure'!H378-'[1]6 - Income &amp; Expenditure'!H384)*5%</f>
        <v>-74510.468780946234</v>
      </c>
      <c r="G82" s="100">
        <f>-SUM('[1]3b - Schools Block'!G29-'[1]6 - Income &amp; Expenditure'!I373-'[1]6 - Income &amp; Expenditure'!I378-'[1]6 - Income &amp; Expenditure'!I384)*5%</f>
        <v>-75066.181541564758</v>
      </c>
      <c r="I82" s="48"/>
    </row>
    <row r="83" spans="1:9" ht="13.8" thickBot="1" x14ac:dyDescent="0.3">
      <c r="C83" s="101"/>
      <c r="I83" s="48"/>
    </row>
    <row r="84" spans="1:9" x14ac:dyDescent="0.25">
      <c r="A84" s="49" t="s">
        <v>99</v>
      </c>
      <c r="B84" s="102" t="s">
        <v>21</v>
      </c>
      <c r="C84" s="102" t="s">
        <v>21</v>
      </c>
      <c r="D84" s="102" t="s">
        <v>21</v>
      </c>
      <c r="E84" s="102" t="s">
        <v>21</v>
      </c>
      <c r="F84" s="102" t="s">
        <v>21</v>
      </c>
      <c r="G84" s="103" t="s">
        <v>21</v>
      </c>
      <c r="I84" s="48"/>
    </row>
    <row r="85" spans="1:9" x14ac:dyDescent="0.25">
      <c r="A85" s="104"/>
      <c r="B85" s="105"/>
      <c r="C85" s="73"/>
      <c r="D85" s="73"/>
      <c r="E85" s="73"/>
      <c r="F85" s="73"/>
      <c r="G85" s="80"/>
      <c r="I85" s="48"/>
    </row>
    <row r="86" spans="1:9" x14ac:dyDescent="0.25">
      <c r="A86" s="106" t="s">
        <v>30</v>
      </c>
      <c r="B86" s="107"/>
      <c r="C86" s="73"/>
      <c r="D86" s="73"/>
      <c r="E86" s="73"/>
      <c r="F86" s="73"/>
      <c r="G86" s="80"/>
      <c r="I86" s="48"/>
    </row>
    <row r="87" spans="1:9" x14ac:dyDescent="0.25">
      <c r="A87" s="108" t="s">
        <v>100</v>
      </c>
      <c r="B87" s="73">
        <f>'[1]7 - Pupil Premium FSM'!F13</f>
        <v>-4235</v>
      </c>
      <c r="C87" s="73">
        <f>'[1]7 - Pupil Premium FSM'!G13</f>
        <v>-11512.759999999995</v>
      </c>
      <c r="D87" s="73">
        <f>'[1]7 - Pupil Premium FSM'!H13</f>
        <v>-30089.674999999988</v>
      </c>
      <c r="E87" s="73">
        <f>'[1]7 - Pupil Premium FSM'!I13</f>
        <v>-48536.62090912796</v>
      </c>
      <c r="F87" s="73">
        <f>'[1]7 - Pupil Premium FSM'!J13</f>
        <v>-65297.727614616117</v>
      </c>
      <c r="G87" s="80">
        <f>'[1]7 - Pupil Premium FSM'!K13</f>
        <v>-80430.772568214146</v>
      </c>
      <c r="I87" s="48"/>
    </row>
    <row r="88" spans="1:9" x14ac:dyDescent="0.25">
      <c r="A88" s="108" t="s">
        <v>101</v>
      </c>
      <c r="B88" s="58">
        <f>'[1]7 - Pupil Premium FSM'!F14</f>
        <v>-99530</v>
      </c>
      <c r="C88" s="58">
        <f>'[1]7 - Pupil Premium FSM'!G14</f>
        <v>-105260</v>
      </c>
      <c r="D88" s="58">
        <f>'[1]7 - Pupil Premium FSM'!H14</f>
        <v>-105260</v>
      </c>
      <c r="E88" s="58">
        <f>'[1]7 - Pupil Premium FSM'!I14</f>
        <v>-105260</v>
      </c>
      <c r="F88" s="58">
        <f>'[1]7 - Pupil Premium FSM'!J14</f>
        <v>-105260</v>
      </c>
      <c r="G88" s="80">
        <f>'[1]7 - Pupil Premium FSM'!K14</f>
        <v>-105260</v>
      </c>
      <c r="I88" s="48"/>
    </row>
    <row r="89" spans="1:9" x14ac:dyDescent="0.25">
      <c r="A89" s="108" t="s">
        <v>102</v>
      </c>
      <c r="B89" s="109">
        <f t="shared" ref="B89:G89" si="15">SUM(B87:B88)</f>
        <v>-103765</v>
      </c>
      <c r="C89" s="109">
        <f t="shared" si="15"/>
        <v>-116772.76</v>
      </c>
      <c r="D89" s="109">
        <f t="shared" si="15"/>
        <v>-135349.67499999999</v>
      </c>
      <c r="E89" s="109">
        <f t="shared" si="15"/>
        <v>-153796.62090912796</v>
      </c>
      <c r="F89" s="109">
        <f t="shared" si="15"/>
        <v>-170557.7276146161</v>
      </c>
      <c r="G89" s="110">
        <f t="shared" si="15"/>
        <v>-185690.77256821416</v>
      </c>
      <c r="I89" s="48"/>
    </row>
    <row r="90" spans="1:9" x14ac:dyDescent="0.25">
      <c r="A90" s="108"/>
      <c r="B90" s="111"/>
      <c r="C90" s="111"/>
      <c r="D90" s="111"/>
      <c r="E90" s="111"/>
      <c r="F90" s="111"/>
      <c r="G90" s="112"/>
      <c r="H90" s="48"/>
      <c r="I90" s="48"/>
    </row>
    <row r="91" spans="1:9" x14ac:dyDescent="0.25">
      <c r="A91" s="106" t="s">
        <v>53</v>
      </c>
      <c r="B91" s="111"/>
      <c r="C91" s="111"/>
      <c r="D91" s="111"/>
      <c r="E91" s="111"/>
      <c r="F91" s="111"/>
      <c r="G91" s="112"/>
      <c r="H91" s="48"/>
      <c r="I91" s="48"/>
    </row>
    <row r="92" spans="1:9" x14ac:dyDescent="0.25">
      <c r="A92" s="108" t="s">
        <v>101</v>
      </c>
      <c r="B92" s="58">
        <f>'[1]7 - Pupil Premium FSM'!F357</f>
        <v>92252.24</v>
      </c>
      <c r="C92" s="58">
        <f>'[1]7 - Pupil Premium FSM'!G357</f>
        <v>86683.085000000006</v>
      </c>
      <c r="D92" s="58">
        <f>'[1]7 - Pupil Premium FSM'!H357</f>
        <v>86813.054090872029</v>
      </c>
      <c r="E92" s="58">
        <f>'[1]7 - Pupil Premium FSM'!I357</f>
        <v>88498.893294511843</v>
      </c>
      <c r="F92" s="58">
        <f>'[1]7 - Pupil Premium FSM'!J357</f>
        <v>90126.955046401956</v>
      </c>
      <c r="G92" s="113">
        <f>'[1]7 - Pupil Premium FSM'!K357</f>
        <v>91786.33275679787</v>
      </c>
      <c r="H92" s="48"/>
      <c r="I92" s="48"/>
    </row>
    <row r="93" spans="1:9" x14ac:dyDescent="0.25">
      <c r="A93" s="108" t="s">
        <v>103</v>
      </c>
      <c r="B93" s="58">
        <f>'[1]7 - Pupil Premium FSM'!F360</f>
        <v>0</v>
      </c>
      <c r="C93" s="58">
        <f>'[1]7 - Pupil Premium FSM'!G360</f>
        <v>0</v>
      </c>
      <c r="D93" s="58">
        <f>'[1]7 - Pupil Premium FSM'!H360</f>
        <v>0</v>
      </c>
      <c r="E93" s="58">
        <f>'[1]7 - Pupil Premium FSM'!I360</f>
        <v>0</v>
      </c>
      <c r="F93" s="58">
        <f>'[1]7 - Pupil Premium FSM'!J360</f>
        <v>0</v>
      </c>
      <c r="G93" s="113">
        <f>'[1]7 - Pupil Premium FSM'!K360</f>
        <v>0</v>
      </c>
      <c r="H93" s="48"/>
      <c r="I93" s="48"/>
    </row>
    <row r="94" spans="1:9" x14ac:dyDescent="0.25">
      <c r="A94" s="108"/>
      <c r="B94" s="58"/>
      <c r="C94" s="58"/>
      <c r="D94" s="58"/>
      <c r="E94" s="58"/>
      <c r="F94" s="58"/>
      <c r="G94" s="113"/>
      <c r="H94" s="48"/>
      <c r="I94" s="48"/>
    </row>
    <row r="95" spans="1:9" ht="13.8" thickBot="1" x14ac:dyDescent="0.3">
      <c r="A95" s="114" t="s">
        <v>104</v>
      </c>
      <c r="B95" s="92">
        <f>'[1]7 - Pupil Premium FSM'!F361</f>
        <v>-11512.759999999995</v>
      </c>
      <c r="C95" s="93">
        <f>'[1]7 - Pupil Premium FSM'!G361</f>
        <v>-30089.674999999988</v>
      </c>
      <c r="D95" s="92">
        <f>'[1]7 - Pupil Premium FSM'!H361</f>
        <v>-48536.62090912796</v>
      </c>
      <c r="E95" s="92">
        <f>'[1]7 - Pupil Premium FSM'!I361</f>
        <v>-65297.727614616117</v>
      </c>
      <c r="F95" s="92">
        <f>'[1]7 - Pupil Premium FSM'!J361</f>
        <v>-80430.772568214146</v>
      </c>
      <c r="G95" s="94">
        <f>'[1]7 - Pupil Premium FSM'!K361</f>
        <v>-93904.43981141629</v>
      </c>
      <c r="H95" s="48" t="s">
        <v>25</v>
      </c>
      <c r="I95" s="48"/>
    </row>
    <row r="96" spans="1:9" ht="13.8" thickBot="1" x14ac:dyDescent="0.3">
      <c r="A96" s="115"/>
      <c r="B96" s="116"/>
      <c r="C96" s="116"/>
      <c r="D96" s="116"/>
      <c r="E96" s="116"/>
      <c r="F96" s="116"/>
      <c r="G96" s="116"/>
      <c r="H96" s="48"/>
      <c r="I96" s="48"/>
    </row>
    <row r="97" spans="1:9" x14ac:dyDescent="0.25">
      <c r="A97" s="49" t="s">
        <v>105</v>
      </c>
      <c r="B97" s="102" t="s">
        <v>21</v>
      </c>
      <c r="C97" s="102" t="s">
        <v>21</v>
      </c>
      <c r="D97" s="102" t="s">
        <v>21</v>
      </c>
      <c r="E97" s="102" t="s">
        <v>21</v>
      </c>
      <c r="F97" s="102" t="s">
        <v>21</v>
      </c>
      <c r="G97" s="103" t="s">
        <v>21</v>
      </c>
      <c r="H97" s="48"/>
      <c r="I97" s="48"/>
    </row>
    <row r="98" spans="1:9" x14ac:dyDescent="0.25">
      <c r="A98" s="104"/>
      <c r="B98" s="105"/>
      <c r="C98" s="73"/>
      <c r="D98" s="73"/>
      <c r="E98" s="73"/>
      <c r="F98" s="73"/>
      <c r="G98" s="80"/>
      <c r="I98" s="48"/>
    </row>
    <row r="99" spans="1:9" x14ac:dyDescent="0.25">
      <c r="A99" s="106" t="s">
        <v>30</v>
      </c>
      <c r="B99" s="107"/>
      <c r="C99" s="73"/>
      <c r="D99" s="73"/>
      <c r="E99" s="73"/>
      <c r="F99" s="73"/>
      <c r="G99" s="80"/>
      <c r="H99" s="48"/>
      <c r="I99" s="48"/>
    </row>
    <row r="100" spans="1:9" x14ac:dyDescent="0.25">
      <c r="A100" s="108" t="s">
        <v>100</v>
      </c>
      <c r="B100" s="73">
        <f>'[1]7a - Pupil Premium Service'!F11</f>
        <v>-729</v>
      </c>
      <c r="C100" s="73">
        <f>'[1]7a - Pupil Premium Service'!G11</f>
        <v>-9</v>
      </c>
      <c r="D100" s="73">
        <f>'[1]7a - Pupil Premium Service'!H11</f>
        <v>-329</v>
      </c>
      <c r="E100" s="73">
        <f>'[1]7a - Pupil Premium Service'!I11</f>
        <v>-649</v>
      </c>
      <c r="F100" s="73">
        <f>'[1]7a - Pupil Premium Service'!J11</f>
        <v>-649</v>
      </c>
      <c r="G100" s="80">
        <f>'[1]7a - Pupil Premium Service'!K11</f>
        <v>-649</v>
      </c>
      <c r="I100" s="48"/>
    </row>
    <row r="101" spans="1:9" x14ac:dyDescent="0.25">
      <c r="A101" s="108" t="s">
        <v>106</v>
      </c>
      <c r="B101" s="73">
        <f>'[1]7a - Pupil Premium Service'!F12</f>
        <v>-310</v>
      </c>
      <c r="C101" s="73">
        <f>'[1]7a - Pupil Premium Service'!G12</f>
        <v>-320</v>
      </c>
      <c r="D101" s="73">
        <f>'[1]7a - Pupil Premium Service'!H12</f>
        <v>-320</v>
      </c>
      <c r="E101" s="73">
        <f>'[1]7a - Pupil Premium Service'!I12</f>
        <v>0</v>
      </c>
      <c r="F101" s="73">
        <f>'[1]7a - Pupil Premium Service'!J12</f>
        <v>0</v>
      </c>
      <c r="G101" s="80">
        <f>'[1]7a - Pupil Premium Service'!K12</f>
        <v>0</v>
      </c>
      <c r="I101" s="48"/>
    </row>
    <row r="102" spans="1:9" x14ac:dyDescent="0.25">
      <c r="A102" s="108" t="s">
        <v>107</v>
      </c>
      <c r="B102" s="109">
        <f t="shared" ref="B102:G102" si="16">SUM(B100:B101)</f>
        <v>-1039</v>
      </c>
      <c r="C102" s="109">
        <f t="shared" si="16"/>
        <v>-329</v>
      </c>
      <c r="D102" s="109">
        <f t="shared" si="16"/>
        <v>-649</v>
      </c>
      <c r="E102" s="109">
        <f t="shared" si="16"/>
        <v>-649</v>
      </c>
      <c r="F102" s="109">
        <f t="shared" si="16"/>
        <v>-649</v>
      </c>
      <c r="G102" s="110">
        <f t="shared" si="16"/>
        <v>-649</v>
      </c>
      <c r="I102" s="48"/>
    </row>
    <row r="103" spans="1:9" x14ac:dyDescent="0.25">
      <c r="A103" s="108"/>
      <c r="B103" s="111"/>
      <c r="C103" s="111"/>
      <c r="D103" s="111"/>
      <c r="E103" s="111"/>
      <c r="F103" s="111"/>
      <c r="G103" s="112"/>
      <c r="H103" s="48"/>
      <c r="I103" s="48"/>
    </row>
    <row r="104" spans="1:9" x14ac:dyDescent="0.25">
      <c r="A104" s="106" t="s">
        <v>53</v>
      </c>
      <c r="B104" s="111"/>
      <c r="C104" s="111"/>
      <c r="D104" s="111"/>
      <c r="E104" s="111"/>
      <c r="F104" s="111"/>
      <c r="G104" s="112"/>
      <c r="H104" s="48"/>
      <c r="I104" s="48"/>
    </row>
    <row r="105" spans="1:9" x14ac:dyDescent="0.25">
      <c r="A105" s="108" t="s">
        <v>106</v>
      </c>
      <c r="B105" s="58">
        <f>'[1]7a - Pupil Premium Service'!F355</f>
        <v>1030</v>
      </c>
      <c r="C105" s="58">
        <f>'[1]7a - Pupil Premium Service'!G355</f>
        <v>0</v>
      </c>
      <c r="D105" s="58">
        <f>'[1]7a - Pupil Premium Service'!H355</f>
        <v>0</v>
      </c>
      <c r="E105" s="58">
        <f>'[1]7a - Pupil Premium Service'!I355</f>
        <v>0</v>
      </c>
      <c r="F105" s="58">
        <f>'[1]7a - Pupil Premium Service'!J355</f>
        <v>0</v>
      </c>
      <c r="G105" s="113">
        <f>'[1]7a - Pupil Premium Service'!K355</f>
        <v>0</v>
      </c>
      <c r="H105" s="48"/>
      <c r="I105" s="48"/>
    </row>
    <row r="106" spans="1:9" x14ac:dyDescent="0.25">
      <c r="A106" s="108" t="s">
        <v>103</v>
      </c>
      <c r="B106" s="58">
        <f>'[1]7a - Pupil Premium Service'!F358</f>
        <v>0</v>
      </c>
      <c r="C106" s="58">
        <f>'[1]7a - Pupil Premium Service'!G358</f>
        <v>0</v>
      </c>
      <c r="D106" s="58">
        <f>'[1]7a - Pupil Premium Service'!H358</f>
        <v>0</v>
      </c>
      <c r="E106" s="58">
        <f>'[1]7a - Pupil Premium Service'!I358</f>
        <v>0</v>
      </c>
      <c r="F106" s="58">
        <f>'[1]7a - Pupil Premium Service'!J358</f>
        <v>0</v>
      </c>
      <c r="G106" s="113">
        <f>'[1]7a - Pupil Premium Service'!K358</f>
        <v>0</v>
      </c>
      <c r="H106" s="48"/>
      <c r="I106" s="48"/>
    </row>
    <row r="107" spans="1:9" x14ac:dyDescent="0.25">
      <c r="A107" s="108"/>
      <c r="B107" s="58"/>
      <c r="C107" s="58"/>
      <c r="D107" s="58"/>
      <c r="E107" s="58"/>
      <c r="F107" s="58"/>
      <c r="G107" s="113"/>
      <c r="H107" s="48"/>
      <c r="I107" s="48"/>
    </row>
    <row r="108" spans="1:9" ht="13.8" thickBot="1" x14ac:dyDescent="0.3">
      <c r="A108" s="114" t="s">
        <v>104</v>
      </c>
      <c r="B108" s="92">
        <f>'[1]7a - Pupil Premium Service'!F359</f>
        <v>-9</v>
      </c>
      <c r="C108" s="93">
        <f>'[1]7a - Pupil Premium Service'!G359</f>
        <v>-329</v>
      </c>
      <c r="D108" s="92">
        <f>'[1]7a - Pupil Premium Service'!H359</f>
        <v>-649</v>
      </c>
      <c r="E108" s="92">
        <f>'[1]7a - Pupil Premium Service'!I359</f>
        <v>-649</v>
      </c>
      <c r="F108" s="92">
        <f>'[1]7a - Pupil Premium Service'!J359</f>
        <v>-649</v>
      </c>
      <c r="G108" s="94">
        <f>'[1]7a - Pupil Premium Service'!K359</f>
        <v>-649</v>
      </c>
      <c r="H108" s="48" t="s">
        <v>25</v>
      </c>
      <c r="I108" s="48"/>
    </row>
    <row r="109" spans="1:9" ht="13.8" thickBot="1" x14ac:dyDescent="0.3">
      <c r="A109" s="108"/>
      <c r="B109" s="116"/>
      <c r="C109" s="117"/>
      <c r="D109" s="116"/>
      <c r="E109" s="116"/>
      <c r="F109" s="116"/>
      <c r="G109" s="116"/>
      <c r="H109" s="48"/>
      <c r="I109" s="48"/>
    </row>
    <row r="110" spans="1:9" x14ac:dyDescent="0.25">
      <c r="A110" s="49" t="s">
        <v>108</v>
      </c>
      <c r="B110" s="102" t="s">
        <v>21</v>
      </c>
      <c r="C110" s="102" t="s">
        <v>21</v>
      </c>
      <c r="D110" s="102" t="s">
        <v>21</v>
      </c>
      <c r="E110" s="102" t="s">
        <v>21</v>
      </c>
      <c r="F110" s="102" t="s">
        <v>21</v>
      </c>
      <c r="G110" s="103" t="s">
        <v>21</v>
      </c>
      <c r="H110" s="48"/>
      <c r="I110" s="48"/>
    </row>
    <row r="111" spans="1:9" x14ac:dyDescent="0.25">
      <c r="A111" s="104"/>
      <c r="B111" s="105"/>
      <c r="C111" s="73"/>
      <c r="D111" s="73"/>
      <c r="E111" s="73"/>
      <c r="F111" s="73"/>
      <c r="G111" s="80"/>
      <c r="I111" s="48"/>
    </row>
    <row r="112" spans="1:9" x14ac:dyDescent="0.25">
      <c r="A112" s="106" t="s">
        <v>30</v>
      </c>
      <c r="B112" s="107"/>
      <c r="C112" s="73"/>
      <c r="D112" s="73"/>
      <c r="E112" s="73"/>
      <c r="F112" s="73"/>
      <c r="G112" s="80"/>
      <c r="H112" s="48"/>
      <c r="I112" s="48"/>
    </row>
    <row r="113" spans="1:9" x14ac:dyDescent="0.25">
      <c r="A113" s="108" t="s">
        <v>100</v>
      </c>
      <c r="B113" s="73">
        <f>'[1]7b - Pupil Premium LAC'!F11</f>
        <v>-4460</v>
      </c>
      <c r="C113" s="73">
        <f>'[1]7b - Pupil Premium LAC'!G11</f>
        <v>-5120.24</v>
      </c>
      <c r="D113" s="73">
        <f>'[1]7b - Pupil Premium LAC'!H11</f>
        <v>-4620.24</v>
      </c>
      <c r="E113" s="73">
        <f>'[1]7b - Pupil Premium LAC'!I11</f>
        <v>-7620.24</v>
      </c>
      <c r="F113" s="73">
        <f>'[1]7b - Pupil Premium LAC'!J11</f>
        <v>-9620.24</v>
      </c>
      <c r="G113" s="80">
        <f>'[1]7b - Pupil Premium LAC'!K11</f>
        <v>-11620.24</v>
      </c>
      <c r="I113" s="48"/>
    </row>
    <row r="114" spans="1:9" x14ac:dyDescent="0.25">
      <c r="A114" s="108" t="s">
        <v>109</v>
      </c>
      <c r="B114" s="73">
        <f>'[1]7b - Pupil Premium LAC'!F12</f>
        <v>-5000</v>
      </c>
      <c r="C114" s="73">
        <f>'[1]7b - Pupil Premium LAC'!G12</f>
        <v>-3000</v>
      </c>
      <c r="D114" s="73">
        <f>'[1]7b - Pupil Premium LAC'!H12</f>
        <v>-3000</v>
      </c>
      <c r="E114" s="73">
        <f>'[1]7b - Pupil Premium LAC'!I12</f>
        <v>-2000</v>
      </c>
      <c r="F114" s="73">
        <f>'[1]7b - Pupil Premium LAC'!J12</f>
        <v>-2000</v>
      </c>
      <c r="G114" s="80">
        <f>'[1]7b - Pupil Premium LAC'!K12</f>
        <v>-2000</v>
      </c>
      <c r="I114" s="48"/>
    </row>
    <row r="115" spans="1:9" x14ac:dyDescent="0.25">
      <c r="A115" s="108" t="s">
        <v>110</v>
      </c>
      <c r="B115" s="73">
        <f>'[1]7b - Pupil Premium LAC'!F13</f>
        <v>-3190</v>
      </c>
      <c r="C115" s="73">
        <f>'[1]7b - Pupil Premium LAC'!G13</f>
        <v>0</v>
      </c>
      <c r="D115" s="73">
        <f>'[1]7b - Pupil Premium LAC'!H13</f>
        <v>0</v>
      </c>
      <c r="E115" s="73">
        <f>'[1]7b - Pupil Premium LAC'!I13</f>
        <v>0</v>
      </c>
      <c r="F115" s="73">
        <f>'[1]7b - Pupil Premium LAC'!J13</f>
        <v>0</v>
      </c>
      <c r="G115" s="80">
        <f>'[1]7b - Pupil Premium LAC'!K13</f>
        <v>0</v>
      </c>
      <c r="I115" s="48"/>
    </row>
    <row r="116" spans="1:9" x14ac:dyDescent="0.25">
      <c r="A116" s="108" t="s">
        <v>111</v>
      </c>
      <c r="B116" s="58">
        <f>'[1]7b - Pupil Premium LAC'!F17</f>
        <v>0</v>
      </c>
      <c r="C116" s="58">
        <f>'[1]7b - Pupil Premium LAC'!G17</f>
        <v>0</v>
      </c>
      <c r="D116" s="58">
        <f>'[1]7b - Pupil Premium LAC'!H17</f>
        <v>0</v>
      </c>
      <c r="E116" s="58">
        <f>'[1]7b - Pupil Premium LAC'!I17</f>
        <v>0</v>
      </c>
      <c r="F116" s="58">
        <f>'[1]7b - Pupil Premium LAC'!J17</f>
        <v>0</v>
      </c>
      <c r="G116" s="80">
        <f>'[1]7b - Pupil Premium LAC'!K17</f>
        <v>0</v>
      </c>
      <c r="I116" s="48"/>
    </row>
    <row r="117" spans="1:9" x14ac:dyDescent="0.25">
      <c r="A117" s="108" t="s">
        <v>112</v>
      </c>
      <c r="B117" s="109">
        <f t="shared" ref="B117:G117" si="17">SUM(B113:B116)</f>
        <v>-12650</v>
      </c>
      <c r="C117" s="109">
        <f t="shared" si="17"/>
        <v>-8120.24</v>
      </c>
      <c r="D117" s="109">
        <f t="shared" si="17"/>
        <v>-7620.24</v>
      </c>
      <c r="E117" s="109">
        <f t="shared" si="17"/>
        <v>-9620.24</v>
      </c>
      <c r="F117" s="109">
        <f t="shared" si="17"/>
        <v>-11620.24</v>
      </c>
      <c r="G117" s="110">
        <f t="shared" si="17"/>
        <v>-13620.24</v>
      </c>
      <c r="H117" s="48"/>
      <c r="I117" s="48"/>
    </row>
    <row r="118" spans="1:9" x14ac:dyDescent="0.25">
      <c r="A118" s="108"/>
      <c r="B118" s="111"/>
      <c r="C118" s="111"/>
      <c r="D118" s="111"/>
      <c r="E118" s="111"/>
      <c r="F118" s="111"/>
      <c r="G118" s="112"/>
      <c r="H118" s="48"/>
      <c r="I118" s="48"/>
    </row>
    <row r="119" spans="1:9" x14ac:dyDescent="0.25">
      <c r="A119" s="106" t="s">
        <v>53</v>
      </c>
      <c r="B119" s="111"/>
      <c r="C119" s="111"/>
      <c r="D119" s="111"/>
      <c r="E119" s="111"/>
      <c r="F119" s="111"/>
      <c r="G119" s="112"/>
      <c r="H119" s="48"/>
      <c r="I119" s="48"/>
    </row>
    <row r="120" spans="1:9" x14ac:dyDescent="0.25">
      <c r="A120" s="108" t="s">
        <v>109</v>
      </c>
      <c r="B120" s="58">
        <f>'[1]7b - Pupil Premium LAC'!F362</f>
        <v>7529.76</v>
      </c>
      <c r="C120" s="58">
        <f>'[1]7b - Pupil Premium LAC'!G362</f>
        <v>3500</v>
      </c>
      <c r="D120" s="58">
        <f>'[1]7b - Pupil Premium LAC'!H362</f>
        <v>0</v>
      </c>
      <c r="E120" s="58">
        <f>'[1]7b - Pupil Premium LAC'!I362</f>
        <v>0</v>
      </c>
      <c r="F120" s="58">
        <f>'[1]7b - Pupil Premium LAC'!J362</f>
        <v>0</v>
      </c>
      <c r="G120" s="113">
        <f>'[1]7b - Pupil Premium LAC'!K362</f>
        <v>0</v>
      </c>
      <c r="H120" s="48"/>
      <c r="I120" s="48"/>
    </row>
    <row r="121" spans="1:9" x14ac:dyDescent="0.25">
      <c r="A121" s="108" t="s">
        <v>103</v>
      </c>
      <c r="B121" s="58">
        <f>'[1]7b - Pupil Premium LAC'!F365</f>
        <v>0</v>
      </c>
      <c r="C121" s="58">
        <f>'[1]7b - Pupil Premium LAC'!G365</f>
        <v>0</v>
      </c>
      <c r="D121" s="58">
        <f>'[1]7b - Pupil Premium LAC'!H365</f>
        <v>0</v>
      </c>
      <c r="E121" s="58">
        <f>'[1]7b - Pupil Premium LAC'!I365</f>
        <v>0</v>
      </c>
      <c r="F121" s="58">
        <f>'[1]7b - Pupil Premium LAC'!J365</f>
        <v>0</v>
      </c>
      <c r="G121" s="113">
        <f>'[1]7b - Pupil Premium LAC'!K365</f>
        <v>0</v>
      </c>
      <c r="H121" s="48"/>
      <c r="I121" s="48"/>
    </row>
    <row r="122" spans="1:9" x14ac:dyDescent="0.25">
      <c r="A122" s="108"/>
      <c r="B122" s="58"/>
      <c r="C122" s="58"/>
      <c r="D122" s="58"/>
      <c r="E122" s="58"/>
      <c r="F122" s="58"/>
      <c r="G122" s="113"/>
      <c r="H122" s="48"/>
      <c r="I122" s="48"/>
    </row>
    <row r="123" spans="1:9" ht="13.8" thickBot="1" x14ac:dyDescent="0.3">
      <c r="A123" s="114" t="s">
        <v>104</v>
      </c>
      <c r="B123" s="92">
        <f>'[1]7b - Pupil Premium LAC'!F366</f>
        <v>-5120.24</v>
      </c>
      <c r="C123" s="93">
        <f>'[1]7b - Pupil Premium LAC'!G366</f>
        <v>-4620.24</v>
      </c>
      <c r="D123" s="92">
        <f>'[1]7b - Pupil Premium LAC'!H366</f>
        <v>-7620.24</v>
      </c>
      <c r="E123" s="92">
        <f>'[1]7b - Pupil Premium LAC'!I366</f>
        <v>-9620.24</v>
      </c>
      <c r="F123" s="92">
        <f>'[1]7b - Pupil Premium LAC'!J366</f>
        <v>-11620.24</v>
      </c>
      <c r="G123" s="94">
        <f>'[1]7b - Pupil Premium LAC'!K366</f>
        <v>-13620.24</v>
      </c>
      <c r="H123" s="48" t="s">
        <v>25</v>
      </c>
      <c r="I123" s="48"/>
    </row>
    <row r="124" spans="1:9" ht="13.8" thickBot="1" x14ac:dyDescent="0.3">
      <c r="A124" s="108"/>
      <c r="B124" s="116"/>
      <c r="C124" s="117"/>
      <c r="D124" s="116"/>
      <c r="E124" s="116"/>
      <c r="F124" s="116"/>
      <c r="G124" s="116"/>
      <c r="H124" s="48"/>
      <c r="I124" s="48"/>
    </row>
    <row r="125" spans="1:9" x14ac:dyDescent="0.25">
      <c r="A125" s="49" t="s">
        <v>113</v>
      </c>
      <c r="B125" s="102" t="s">
        <v>21</v>
      </c>
      <c r="C125" s="102" t="s">
        <v>21</v>
      </c>
      <c r="D125" s="102" t="s">
        <v>21</v>
      </c>
      <c r="E125" s="102" t="s">
        <v>21</v>
      </c>
      <c r="F125" s="102" t="s">
        <v>21</v>
      </c>
      <c r="G125" s="103" t="s">
        <v>21</v>
      </c>
      <c r="H125" s="48"/>
      <c r="I125" s="48"/>
    </row>
    <row r="126" spans="1:9" x14ac:dyDescent="0.25">
      <c r="A126" s="104"/>
      <c r="B126" s="105"/>
      <c r="C126" s="73"/>
      <c r="D126" s="73"/>
      <c r="E126" s="73"/>
      <c r="F126" s="73"/>
      <c r="G126" s="80"/>
      <c r="I126" s="48"/>
    </row>
    <row r="127" spans="1:9" x14ac:dyDescent="0.25">
      <c r="A127" s="106" t="s">
        <v>30</v>
      </c>
      <c r="B127" s="107"/>
      <c r="C127" s="73"/>
      <c r="D127" s="73"/>
      <c r="E127" s="73"/>
      <c r="F127" s="73"/>
      <c r="G127" s="80"/>
      <c r="H127" s="48"/>
      <c r="I127" s="48"/>
    </row>
    <row r="128" spans="1:9" x14ac:dyDescent="0.25">
      <c r="A128" s="108" t="s">
        <v>100</v>
      </c>
      <c r="B128" s="73">
        <f>'[1]7c - Pupil Premium Post LAC'!F11</f>
        <v>-1876</v>
      </c>
      <c r="C128" s="73">
        <f>'[1]7c - Pupil Premium Post LAC'!G11</f>
        <v>-5412</v>
      </c>
      <c r="D128" s="73">
        <f>'[1]7c - Pupil Premium Post LAC'!H11</f>
        <v>-5271.2</v>
      </c>
      <c r="E128" s="73">
        <f>'[1]7c - Pupil Premium Post LAC'!I11</f>
        <v>-4905.2084227816567</v>
      </c>
      <c r="F128" s="73">
        <f>'[1]7c - Pupil Premium Post LAC'!J11</f>
        <v>-4319.3202173151813</v>
      </c>
      <c r="G128" s="113">
        <f>'[1]7c - Pupil Premium Post LAC'!K11</f>
        <v>-3617.0969477393764</v>
      </c>
      <c r="I128" s="48"/>
    </row>
    <row r="129" spans="1:9" x14ac:dyDescent="0.25">
      <c r="A129" s="108" t="s">
        <v>114</v>
      </c>
      <c r="B129" s="73">
        <f>'[1]7c - Pupil Premium Post LAC'!F12</f>
        <v>-4690</v>
      </c>
      <c r="C129" s="73">
        <f>'[1]7c - Pupil Premium Post LAC'!G12</f>
        <v>-4820</v>
      </c>
      <c r="D129" s="73">
        <f>'[1]7c - Pupil Premium Post LAC'!H12</f>
        <v>-4820</v>
      </c>
      <c r="E129" s="73">
        <f>'[1]7c - Pupil Premium Post LAC'!I12</f>
        <v>-4820</v>
      </c>
      <c r="F129" s="73">
        <f>'[1]7c - Pupil Premium Post LAC'!J12</f>
        <v>-4820</v>
      </c>
      <c r="G129" s="113">
        <f>'[1]7c - Pupil Premium Post LAC'!K12</f>
        <v>-4820</v>
      </c>
      <c r="I129" s="48"/>
    </row>
    <row r="130" spans="1:9" x14ac:dyDescent="0.25">
      <c r="A130" s="108" t="s">
        <v>115</v>
      </c>
      <c r="B130" s="109">
        <f t="shared" ref="B130:G130" si="18">SUM(B128:B129)</f>
        <v>-6566</v>
      </c>
      <c r="C130" s="109">
        <f t="shared" si="18"/>
        <v>-10232</v>
      </c>
      <c r="D130" s="109">
        <f t="shared" si="18"/>
        <v>-10091.200000000001</v>
      </c>
      <c r="E130" s="109">
        <f t="shared" si="18"/>
        <v>-9725.2084227816558</v>
      </c>
      <c r="F130" s="109">
        <f t="shared" si="18"/>
        <v>-9139.3202173151803</v>
      </c>
      <c r="G130" s="110">
        <f t="shared" si="18"/>
        <v>-8437.0969477393774</v>
      </c>
      <c r="I130" s="48"/>
    </row>
    <row r="131" spans="1:9" x14ac:dyDescent="0.25">
      <c r="A131" s="108"/>
      <c r="B131" s="111"/>
      <c r="C131" s="111"/>
      <c r="D131" s="111"/>
      <c r="E131" s="111"/>
      <c r="F131" s="111"/>
      <c r="G131" s="112"/>
      <c r="H131" s="48"/>
      <c r="I131" s="48"/>
    </row>
    <row r="132" spans="1:9" x14ac:dyDescent="0.25">
      <c r="A132" s="106" t="s">
        <v>53</v>
      </c>
      <c r="B132" s="111"/>
      <c r="C132" s="111"/>
      <c r="D132" s="111"/>
      <c r="E132" s="111"/>
      <c r="F132" s="111"/>
      <c r="G132" s="112"/>
      <c r="H132" s="48"/>
      <c r="I132" s="48"/>
    </row>
    <row r="133" spans="1:9" x14ac:dyDescent="0.25">
      <c r="A133" s="108" t="s">
        <v>114</v>
      </c>
      <c r="B133" s="58">
        <f>'[1]7c - Pupil Premium Post LAC'!F355</f>
        <v>1154</v>
      </c>
      <c r="C133" s="58">
        <f>'[1]7c - Pupil Premium Post LAC'!G355</f>
        <v>4960.8</v>
      </c>
      <c r="D133" s="58">
        <f>'[1]7c - Pupil Premium Post LAC'!H355</f>
        <v>5185.991577218344</v>
      </c>
      <c r="E133" s="58">
        <f>'[1]7c - Pupil Premium Post LAC'!I355</f>
        <v>5405.8882054664746</v>
      </c>
      <c r="F133" s="58">
        <f>'[1]7c - Pupil Premium Post LAC'!J355</f>
        <v>5522.2232695758039</v>
      </c>
      <c r="G133" s="113">
        <f>'[1]7c - Pupil Premium Post LAC'!K355</f>
        <v>5640.8850349673194</v>
      </c>
      <c r="H133" s="48"/>
      <c r="I133" s="48"/>
    </row>
    <row r="134" spans="1:9" x14ac:dyDescent="0.25">
      <c r="A134" s="108" t="s">
        <v>103</v>
      </c>
      <c r="B134" s="58">
        <f>'[1]7c - Pupil Premium Post LAC'!F358</f>
        <v>0</v>
      </c>
      <c r="C134" s="58">
        <f>'[1]7c - Pupil Premium Post LAC'!G358</f>
        <v>0</v>
      </c>
      <c r="D134" s="58">
        <f>'[1]7c - Pupil Premium Post LAC'!H358</f>
        <v>0</v>
      </c>
      <c r="E134" s="58">
        <f>'[1]7c - Pupil Premium Post LAC'!I358</f>
        <v>0</v>
      </c>
      <c r="F134" s="58">
        <f>'[1]7c - Pupil Premium Post LAC'!J358</f>
        <v>0</v>
      </c>
      <c r="G134" s="113">
        <f>'[1]7c - Pupil Premium Post LAC'!K358</f>
        <v>0</v>
      </c>
      <c r="H134" s="48"/>
      <c r="I134" s="48"/>
    </row>
    <row r="135" spans="1:9" x14ac:dyDescent="0.25">
      <c r="A135" s="108"/>
      <c r="B135" s="44"/>
      <c r="C135" s="44"/>
      <c r="D135" s="44"/>
      <c r="E135" s="44"/>
      <c r="F135" s="44"/>
      <c r="G135" s="45"/>
      <c r="H135" s="48"/>
      <c r="I135" s="48"/>
    </row>
    <row r="136" spans="1:9" ht="13.8" thickBot="1" x14ac:dyDescent="0.3">
      <c r="A136" s="114" t="s">
        <v>104</v>
      </c>
      <c r="B136" s="92">
        <f>'[1]7c - Pupil Premium Post LAC'!F359</f>
        <v>-5412</v>
      </c>
      <c r="C136" s="93">
        <f>'[1]7c - Pupil Premium Post LAC'!G359</f>
        <v>-5271.2</v>
      </c>
      <c r="D136" s="92">
        <f>'[1]7c - Pupil Premium Post LAC'!H359</f>
        <v>-4905.2084227816567</v>
      </c>
      <c r="E136" s="92">
        <f>'[1]7c - Pupil Premium Post LAC'!I359</f>
        <v>-4319.3202173151813</v>
      </c>
      <c r="F136" s="92">
        <f>'[1]7c - Pupil Premium Post LAC'!J359</f>
        <v>-3617.0969477393764</v>
      </c>
      <c r="G136" s="94">
        <f>'[1]7c - Pupil Premium Post LAC'!K359</f>
        <v>-2796.211912772058</v>
      </c>
      <c r="H136" s="48" t="s">
        <v>25</v>
      </c>
      <c r="I136" s="48"/>
    </row>
    <row r="137" spans="1:9" ht="13.8" thickBot="1" x14ac:dyDescent="0.3">
      <c r="A137" s="115"/>
      <c r="B137" s="116"/>
      <c r="C137" s="117"/>
      <c r="D137" s="116"/>
      <c r="E137" s="116"/>
      <c r="F137" s="116"/>
      <c r="G137" s="116"/>
      <c r="H137" s="48"/>
      <c r="I137" s="48"/>
    </row>
    <row r="138" spans="1:9" x14ac:dyDescent="0.25">
      <c r="A138" s="49" t="s">
        <v>116</v>
      </c>
      <c r="B138" s="102" t="s">
        <v>21</v>
      </c>
      <c r="C138" s="102" t="s">
        <v>21</v>
      </c>
      <c r="D138" s="102" t="s">
        <v>21</v>
      </c>
      <c r="E138" s="102" t="s">
        <v>21</v>
      </c>
      <c r="F138" s="102" t="s">
        <v>21</v>
      </c>
      <c r="G138" s="103" t="s">
        <v>21</v>
      </c>
      <c r="H138" s="48"/>
      <c r="I138" s="48"/>
    </row>
    <row r="139" spans="1:9" x14ac:dyDescent="0.25">
      <c r="A139" s="104"/>
      <c r="B139" s="105"/>
      <c r="C139" s="73"/>
      <c r="D139" s="73"/>
      <c r="E139" s="73"/>
      <c r="F139" s="73"/>
      <c r="G139" s="80"/>
      <c r="I139" s="48"/>
    </row>
    <row r="140" spans="1:9" x14ac:dyDescent="0.25">
      <c r="A140" s="106" t="s">
        <v>30</v>
      </c>
      <c r="B140" s="107"/>
      <c r="C140" s="73"/>
      <c r="D140" s="73"/>
      <c r="E140" s="73"/>
      <c r="F140" s="73"/>
      <c r="G140" s="80"/>
      <c r="H140" s="48"/>
      <c r="I140" s="48"/>
    </row>
    <row r="141" spans="1:9" x14ac:dyDescent="0.25">
      <c r="A141" s="108" t="s">
        <v>100</v>
      </c>
      <c r="B141" s="73">
        <f>'[1]7d - Pupil Premium EY'!F9</f>
        <v>0</v>
      </c>
      <c r="C141" s="73">
        <f>'[1]7d - Pupil Premium EY'!G9</f>
        <v>0</v>
      </c>
      <c r="D141" s="73">
        <f>'[1]7d - Pupil Premium EY'!H9</f>
        <v>0</v>
      </c>
      <c r="E141" s="73">
        <f>'[1]7d - Pupil Premium EY'!I9</f>
        <v>0</v>
      </c>
      <c r="F141" s="73">
        <f>'[1]7d - Pupil Premium EY'!J9</f>
        <v>0</v>
      </c>
      <c r="G141" s="113">
        <f>'[1]7d - Pupil Premium EY'!K9</f>
        <v>0</v>
      </c>
      <c r="I141" s="48"/>
    </row>
    <row r="142" spans="1:9" x14ac:dyDescent="0.25">
      <c r="A142" s="108" t="s">
        <v>117</v>
      </c>
      <c r="B142" s="58">
        <f>SUM('[1]7d - Pupil Premium EY'!F10:F21)</f>
        <v>0</v>
      </c>
      <c r="C142" s="58">
        <f>SUM('[1]7d - Pupil Premium EY'!G10:G21)</f>
        <v>0</v>
      </c>
      <c r="D142" s="58">
        <f>SUM('[1]7d - Pupil Premium EY'!H10:H21)</f>
        <v>0</v>
      </c>
      <c r="E142" s="58">
        <f>SUM('[1]7d - Pupil Premium EY'!I10:I21)</f>
        <v>0</v>
      </c>
      <c r="F142" s="58">
        <f>SUM('[1]7d - Pupil Premium EY'!J10:J21)</f>
        <v>0</v>
      </c>
      <c r="G142" s="113">
        <f>SUM('[1]7d - Pupil Premium EY'!K10:K21)</f>
        <v>0</v>
      </c>
      <c r="I142" s="48"/>
    </row>
    <row r="143" spans="1:9" x14ac:dyDescent="0.25">
      <c r="A143" s="108" t="s">
        <v>118</v>
      </c>
      <c r="B143" s="109">
        <f t="shared" ref="B143:G143" si="19">SUM(B141:B142)</f>
        <v>0</v>
      </c>
      <c r="C143" s="109">
        <f t="shared" si="19"/>
        <v>0</v>
      </c>
      <c r="D143" s="109">
        <f t="shared" si="19"/>
        <v>0</v>
      </c>
      <c r="E143" s="109">
        <f t="shared" si="19"/>
        <v>0</v>
      </c>
      <c r="F143" s="109">
        <f t="shared" si="19"/>
        <v>0</v>
      </c>
      <c r="G143" s="110">
        <f t="shared" si="19"/>
        <v>0</v>
      </c>
      <c r="I143" s="48"/>
    </row>
    <row r="144" spans="1:9" x14ac:dyDescent="0.25">
      <c r="A144" s="108"/>
      <c r="B144" s="111"/>
      <c r="C144" s="111"/>
      <c r="D144" s="111"/>
      <c r="E144" s="111"/>
      <c r="F144" s="111"/>
      <c r="G144" s="112"/>
      <c r="I144" s="48"/>
    </row>
    <row r="145" spans="1:9" x14ac:dyDescent="0.25">
      <c r="A145" s="106" t="s">
        <v>53</v>
      </c>
      <c r="B145" s="111"/>
      <c r="C145" s="111"/>
      <c r="D145" s="111"/>
      <c r="E145" s="111"/>
      <c r="F145" s="111"/>
      <c r="G145" s="112"/>
      <c r="H145" s="48"/>
      <c r="I145" s="48"/>
    </row>
    <row r="146" spans="1:9" x14ac:dyDescent="0.25">
      <c r="A146" s="108" t="s">
        <v>117</v>
      </c>
      <c r="B146" s="58">
        <f>'[1]7d - Pupil Premium EY'!F363</f>
        <v>0</v>
      </c>
      <c r="C146" s="58">
        <f>'[1]7d - Pupil Premium EY'!G363</f>
        <v>0</v>
      </c>
      <c r="D146" s="58">
        <f>'[1]7d - Pupil Premium EY'!H363</f>
        <v>0</v>
      </c>
      <c r="E146" s="58">
        <f>'[1]7d - Pupil Premium EY'!I363</f>
        <v>0</v>
      </c>
      <c r="F146" s="58">
        <f>'[1]7d - Pupil Premium EY'!J363</f>
        <v>0</v>
      </c>
      <c r="G146" s="113">
        <f>'[1]7d - Pupil Premium EY'!K363</f>
        <v>0</v>
      </c>
      <c r="H146" s="48"/>
      <c r="I146" s="48"/>
    </row>
    <row r="147" spans="1:9" x14ac:dyDescent="0.25">
      <c r="A147" s="108" t="s">
        <v>103</v>
      </c>
      <c r="B147" s="58">
        <f>'[1]7d - Pupil Premium EY'!F366</f>
        <v>0</v>
      </c>
      <c r="C147" s="58">
        <f>'[1]7d - Pupil Premium EY'!G366</f>
        <v>0</v>
      </c>
      <c r="D147" s="58">
        <f>'[1]7d - Pupil Premium EY'!H366</f>
        <v>0</v>
      </c>
      <c r="E147" s="58">
        <f>'[1]7d - Pupil Premium EY'!I366</f>
        <v>0</v>
      </c>
      <c r="F147" s="58">
        <f>'[1]7d - Pupil Premium EY'!J366</f>
        <v>0</v>
      </c>
      <c r="G147" s="113">
        <f>'[1]7d - Pupil Premium EY'!K366</f>
        <v>0</v>
      </c>
      <c r="H147" s="48"/>
      <c r="I147" s="48"/>
    </row>
    <row r="148" spans="1:9" x14ac:dyDescent="0.25">
      <c r="A148" s="108"/>
      <c r="B148" s="44"/>
      <c r="C148" s="44"/>
      <c r="D148" s="44"/>
      <c r="E148" s="44"/>
      <c r="F148" s="44"/>
      <c r="G148" s="45"/>
      <c r="H148" s="48"/>
      <c r="I148" s="48"/>
    </row>
    <row r="149" spans="1:9" ht="13.8" thickBot="1" x14ac:dyDescent="0.3">
      <c r="A149" s="114" t="s">
        <v>104</v>
      </c>
      <c r="B149" s="92">
        <f>'[1]7d - Pupil Premium EY'!F367</f>
        <v>0</v>
      </c>
      <c r="C149" s="93">
        <f>'[1]7d - Pupil Premium EY'!G367</f>
        <v>0</v>
      </c>
      <c r="D149" s="92">
        <f>'[1]7d - Pupil Premium EY'!H367</f>
        <v>0</v>
      </c>
      <c r="E149" s="92">
        <f>'[1]7d - Pupil Premium EY'!I367</f>
        <v>0</v>
      </c>
      <c r="F149" s="92">
        <f>'[1]7d - Pupil Premium EY'!J367</f>
        <v>0</v>
      </c>
      <c r="G149" s="94">
        <f>'[1]7d - Pupil Premium EY'!K367</f>
        <v>0</v>
      </c>
      <c r="H149" s="48" t="s">
        <v>25</v>
      </c>
      <c r="I149" s="48"/>
    </row>
    <row r="150" spans="1:9" ht="13.8" thickBot="1" x14ac:dyDescent="0.3">
      <c r="A150" s="115"/>
      <c r="B150" s="116"/>
      <c r="C150" s="117"/>
      <c r="D150" s="116"/>
      <c r="E150" s="116"/>
      <c r="F150" s="116"/>
      <c r="G150" s="116"/>
      <c r="H150" s="48"/>
      <c r="I150" s="48"/>
    </row>
    <row r="151" spans="1:9" x14ac:dyDescent="0.25">
      <c r="A151" s="118" t="s">
        <v>119</v>
      </c>
      <c r="B151" s="102" t="s">
        <v>21</v>
      </c>
      <c r="C151" s="102" t="s">
        <v>21</v>
      </c>
      <c r="D151" s="102" t="s">
        <v>21</v>
      </c>
      <c r="E151" s="102" t="s">
        <v>21</v>
      </c>
      <c r="F151" s="102" t="s">
        <v>21</v>
      </c>
      <c r="G151" s="103" t="s">
        <v>21</v>
      </c>
      <c r="H151" s="48"/>
      <c r="I151" s="48"/>
    </row>
    <row r="152" spans="1:9" x14ac:dyDescent="0.25">
      <c r="A152" s="106"/>
      <c r="B152" s="116"/>
      <c r="C152" s="116"/>
      <c r="D152" s="116"/>
      <c r="E152" s="119"/>
      <c r="F152" s="116"/>
      <c r="G152" s="120"/>
      <c r="I152" s="48"/>
    </row>
    <row r="153" spans="1:9" x14ac:dyDescent="0.25">
      <c r="A153" s="76" t="s">
        <v>30</v>
      </c>
      <c r="B153" s="116"/>
      <c r="C153" s="121"/>
      <c r="D153" s="121"/>
      <c r="E153" s="122"/>
      <c r="F153" s="121"/>
      <c r="G153" s="123"/>
      <c r="H153" s="48"/>
      <c r="I153" s="48"/>
    </row>
    <row r="154" spans="1:9" ht="12.75" customHeight="1" x14ac:dyDescent="0.25">
      <c r="A154" s="108" t="s">
        <v>100</v>
      </c>
      <c r="B154" s="58">
        <f>'[1]8 - PE and Sport'!F11</f>
        <v>-5977</v>
      </c>
      <c r="C154" s="58">
        <f>'[1]8 - PE and Sport'!G11</f>
        <v>-7266.4500000000007</v>
      </c>
      <c r="D154" s="58">
        <f>'[1]8 - PE and Sport'!H11</f>
        <v>-3341.6166666666686</v>
      </c>
      <c r="E154" s="58">
        <f>'[1]8 - PE and Sport'!I11</f>
        <v>-3608.0000000000036</v>
      </c>
      <c r="F154" s="58">
        <f>'[1]8 - PE and Sport'!J11</f>
        <v>-3429.2716666666711</v>
      </c>
      <c r="G154" s="113">
        <f>'[1]8 - PE and Sport'!K11</f>
        <v>-2325.0663333333396</v>
      </c>
      <c r="H154" s="48"/>
      <c r="I154" s="48"/>
    </row>
    <row r="155" spans="1:9" x14ac:dyDescent="0.25">
      <c r="A155" s="124" t="s">
        <v>120</v>
      </c>
      <c r="B155" s="121">
        <f>'[1]8 - PE and Sport'!F12</f>
        <v>-7796</v>
      </c>
      <c r="C155" s="121">
        <f>'[1]8 - PE and Sport'!G12</f>
        <v>-7768</v>
      </c>
      <c r="D155" s="121">
        <f>'[1]8 - PE and Sport'!H12</f>
        <v>-7758.3333333333339</v>
      </c>
      <c r="E155" s="121">
        <f>'[1]8 - PE and Sport'!I12</f>
        <v>-7775</v>
      </c>
      <c r="F155" s="121">
        <f>'[1]8 - PE and Sport'!J12</f>
        <v>-7783.3333333333339</v>
      </c>
      <c r="G155" s="123">
        <f>'[1]8 - PE and Sport'!K12</f>
        <v>-7779.1666666666661</v>
      </c>
      <c r="H155" s="48"/>
      <c r="I155" s="48"/>
    </row>
    <row r="156" spans="1:9" x14ac:dyDescent="0.25">
      <c r="A156" s="124" t="s">
        <v>121</v>
      </c>
      <c r="B156" s="121">
        <f>'[1]8 - PE and Sport'!F13</f>
        <v>-10873.33</v>
      </c>
      <c r="C156" s="121">
        <f>'[1]8 - PE and Sport'!G13</f>
        <v>-10861.666666666668</v>
      </c>
      <c r="D156" s="121">
        <f>'[1]8 - PE and Sport'!H13</f>
        <v>-10885</v>
      </c>
      <c r="E156" s="121">
        <f>'[1]8 - PE and Sport'!I13</f>
        <v>-10896.666666666668</v>
      </c>
      <c r="F156" s="121">
        <f>'[1]8 - PE and Sport'!J13</f>
        <v>-10890.833333333332</v>
      </c>
      <c r="G156" s="123">
        <f>'[1]8 - PE and Sport'!K13</f>
        <v>-10902.5</v>
      </c>
      <c r="H156" s="48"/>
      <c r="I156" s="48"/>
    </row>
    <row r="157" spans="1:9" x14ac:dyDescent="0.25">
      <c r="A157" s="125" t="s">
        <v>122</v>
      </c>
      <c r="B157" s="126">
        <f>'[1]8 - PE and Sport'!F14</f>
        <v>-24646.33</v>
      </c>
      <c r="C157" s="126">
        <f>'[1]8 - PE and Sport'!G14</f>
        <v>-25896.116666666669</v>
      </c>
      <c r="D157" s="126">
        <f>'[1]8 - PE and Sport'!H14</f>
        <v>-21984.950000000004</v>
      </c>
      <c r="E157" s="126">
        <f>'[1]8 - PE and Sport'!I14</f>
        <v>-22279.666666666672</v>
      </c>
      <c r="F157" s="126">
        <f>'[1]8 - PE and Sport'!J14</f>
        <v>-22103.438333333339</v>
      </c>
      <c r="G157" s="127">
        <f>'[1]8 - PE and Sport'!K14</f>
        <v>-21006.733000000007</v>
      </c>
      <c r="H157" s="48"/>
      <c r="I157" s="48"/>
    </row>
    <row r="158" spans="1:9" x14ac:dyDescent="0.25">
      <c r="A158" s="108"/>
      <c r="B158" s="121"/>
      <c r="C158" s="121"/>
      <c r="D158" s="121"/>
      <c r="E158" s="121"/>
      <c r="F158" s="121"/>
      <c r="G158" s="123"/>
      <c r="H158" s="48"/>
      <c r="I158" s="48"/>
    </row>
    <row r="159" spans="1:9" x14ac:dyDescent="0.25">
      <c r="A159" s="106" t="s">
        <v>53</v>
      </c>
      <c r="B159" s="121">
        <f>'[1]8 - PE and Sport'!F356</f>
        <v>17379.88</v>
      </c>
      <c r="C159" s="121">
        <f>'[1]8 - PE and Sport'!G356</f>
        <v>22554.5</v>
      </c>
      <c r="D159" s="121">
        <f>'[1]8 - PE and Sport'!H356</f>
        <v>18376.95</v>
      </c>
      <c r="E159" s="121">
        <f>'[1]8 - PE and Sport'!I356</f>
        <v>18850.395</v>
      </c>
      <c r="F159" s="121">
        <f>'[1]8 - PE and Sport'!J356</f>
        <v>19778.371999999999</v>
      </c>
      <c r="G159" s="113">
        <f>'[1]8 - PE and Sport'!K356</f>
        <v>20764.693575000001</v>
      </c>
      <c r="H159" s="48"/>
      <c r="I159" s="48"/>
    </row>
    <row r="160" spans="1:9" x14ac:dyDescent="0.25">
      <c r="A160" s="106"/>
      <c r="B160" s="128"/>
      <c r="C160" s="128"/>
      <c r="D160" s="128"/>
      <c r="E160" s="128"/>
      <c r="F160" s="128"/>
      <c r="G160" s="45"/>
      <c r="H160" s="48"/>
      <c r="I160" s="48"/>
    </row>
    <row r="161" spans="1:9" ht="13.8" thickBot="1" x14ac:dyDescent="0.3">
      <c r="A161" s="114" t="s">
        <v>104</v>
      </c>
      <c r="B161" s="92">
        <f>'[1]8 - PE and Sport'!F358</f>
        <v>-7266.4500000000007</v>
      </c>
      <c r="C161" s="93">
        <f>'[1]8 - PE and Sport'!G358</f>
        <v>-3341.6166666666686</v>
      </c>
      <c r="D161" s="92">
        <f>'[1]8 - PE and Sport'!H358</f>
        <v>-3608.0000000000036</v>
      </c>
      <c r="E161" s="92">
        <f>'[1]8 - PE and Sport'!I358</f>
        <v>-3429.2716666666711</v>
      </c>
      <c r="F161" s="92">
        <f>'[1]8 - PE and Sport'!J358</f>
        <v>-2325.0663333333396</v>
      </c>
      <c r="G161" s="94">
        <f>'[1]8 - PE and Sport'!K358</f>
        <v>-242.0394250000063</v>
      </c>
      <c r="H161" s="48" t="s">
        <v>25</v>
      </c>
      <c r="I161" s="48"/>
    </row>
    <row r="162" spans="1:9" ht="13.8" thickBot="1" x14ac:dyDescent="0.3">
      <c r="A162" s="108"/>
      <c r="B162" s="116"/>
      <c r="C162" s="121"/>
      <c r="D162" s="121"/>
      <c r="E162" s="121"/>
      <c r="F162" s="121"/>
      <c r="G162" s="121"/>
      <c r="H162" s="48"/>
      <c r="I162" s="48"/>
    </row>
    <row r="163" spans="1:9" x14ac:dyDescent="0.25">
      <c r="A163" s="118" t="s">
        <v>123</v>
      </c>
      <c r="B163" s="102" t="s">
        <v>21</v>
      </c>
      <c r="C163" s="102" t="s">
        <v>21</v>
      </c>
      <c r="D163" s="102" t="s">
        <v>21</v>
      </c>
      <c r="E163" s="102" t="s">
        <v>21</v>
      </c>
      <c r="F163" s="102" t="s">
        <v>21</v>
      </c>
      <c r="G163" s="103" t="s">
        <v>21</v>
      </c>
      <c r="H163" s="48"/>
      <c r="I163" s="48"/>
    </row>
    <row r="164" spans="1:9" x14ac:dyDescent="0.25">
      <c r="A164" s="108"/>
      <c r="B164" s="116"/>
      <c r="C164" s="121"/>
      <c r="D164" s="121"/>
      <c r="E164" s="121"/>
      <c r="F164" s="121"/>
      <c r="G164" s="120"/>
      <c r="I164" s="48"/>
    </row>
    <row r="165" spans="1:9" x14ac:dyDescent="0.25">
      <c r="A165" s="76" t="s">
        <v>124</v>
      </c>
      <c r="B165" s="116"/>
      <c r="C165" s="121"/>
      <c r="D165" s="121"/>
      <c r="E165" s="121"/>
      <c r="F165" s="121"/>
      <c r="G165" s="123"/>
      <c r="H165" s="48"/>
      <c r="I165" s="48"/>
    </row>
    <row r="166" spans="1:9" x14ac:dyDescent="0.25">
      <c r="A166" s="108" t="s">
        <v>100</v>
      </c>
      <c r="B166" s="58">
        <f>'[1]8a - UIFSM'!F9</f>
        <v>-21864</v>
      </c>
      <c r="C166" s="58">
        <f>'[1]8a - UIFSM'!G9</f>
        <v>-18799.559999999998</v>
      </c>
      <c r="D166" s="58">
        <f>'[1]8a - UIFSM'!H9</f>
        <v>-19421.559999999998</v>
      </c>
      <c r="E166" s="58">
        <f>'[1]8a - UIFSM'!I9</f>
        <v>-14633.954570467773</v>
      </c>
      <c r="F166" s="58">
        <f>'[1]8a - UIFSM'!J9</f>
        <v>-9620.4674098659307</v>
      </c>
      <c r="G166" s="113">
        <f>'[1]8a - UIFSM'!K9</f>
        <v>-4411.290506052057</v>
      </c>
      <c r="H166" s="48"/>
      <c r="I166" s="48"/>
    </row>
    <row r="167" spans="1:9" x14ac:dyDescent="0.25">
      <c r="A167" s="124" t="s">
        <v>120</v>
      </c>
      <c r="B167" s="121">
        <f>'[1]8a - UIFSM'!F10</f>
        <v>-10411</v>
      </c>
      <c r="C167" s="121">
        <f>'[1]8a - UIFSM'!G10</f>
        <v>-15746</v>
      </c>
      <c r="D167" s="121">
        <f>'[1]8a - UIFSM'!H10</f>
        <v>-15746</v>
      </c>
      <c r="E167" s="121">
        <f>'[1]8a - UIFSM'!I10</f>
        <v>-15746</v>
      </c>
      <c r="F167" s="121">
        <f>'[1]8a - UIFSM'!J10</f>
        <v>-15746</v>
      </c>
      <c r="G167" s="123">
        <f>'[1]8a - UIFSM'!K10</f>
        <v>-15746</v>
      </c>
      <c r="H167" s="48"/>
      <c r="I167" s="48"/>
    </row>
    <row r="168" spans="1:9" x14ac:dyDescent="0.25">
      <c r="A168" s="124" t="s">
        <v>121</v>
      </c>
      <c r="B168" s="121">
        <f>'[1]8a - UIFSM'!F11</f>
        <v>-18933</v>
      </c>
      <c r="C168" s="121">
        <f>'[1]8a - UIFSM'!G11</f>
        <v>-22045</v>
      </c>
      <c r="D168" s="121">
        <f>'[1]8a - UIFSM'!H11</f>
        <v>-22045</v>
      </c>
      <c r="E168" s="121">
        <f>'[1]8a - UIFSM'!I11</f>
        <v>-22045</v>
      </c>
      <c r="F168" s="121">
        <f>'[1]8a - UIFSM'!J11</f>
        <v>-22045</v>
      </c>
      <c r="G168" s="123">
        <f>'[1]8a - UIFSM'!K11</f>
        <v>-22045</v>
      </c>
      <c r="H168" s="48"/>
      <c r="I168" s="48"/>
    </row>
    <row r="169" spans="1:9" x14ac:dyDescent="0.25">
      <c r="A169" s="125" t="s">
        <v>122</v>
      </c>
      <c r="B169" s="126">
        <f t="shared" ref="B169:G169" si="20">SUM(B166:B168)</f>
        <v>-51208</v>
      </c>
      <c r="C169" s="126">
        <f t="shared" si="20"/>
        <v>-56590.559999999998</v>
      </c>
      <c r="D169" s="126">
        <f t="shared" si="20"/>
        <v>-57212.56</v>
      </c>
      <c r="E169" s="126">
        <f t="shared" si="20"/>
        <v>-52424.954570467773</v>
      </c>
      <c r="F169" s="126">
        <f t="shared" si="20"/>
        <v>-47411.467409865931</v>
      </c>
      <c r="G169" s="127">
        <f t="shared" si="20"/>
        <v>-42202.290506052057</v>
      </c>
      <c r="H169" s="48"/>
      <c r="I169" s="48"/>
    </row>
    <row r="170" spans="1:9" x14ac:dyDescent="0.25">
      <c r="A170" s="108"/>
      <c r="B170" s="121"/>
      <c r="C170" s="121"/>
      <c r="D170" s="121"/>
      <c r="E170" s="121"/>
      <c r="F170" s="121"/>
      <c r="G170" s="123"/>
      <c r="H170" s="48"/>
      <c r="I170" s="48"/>
    </row>
    <row r="171" spans="1:9" x14ac:dyDescent="0.25">
      <c r="A171" s="106" t="s">
        <v>53</v>
      </c>
      <c r="B171" s="121">
        <f>'[1]8a - UIFSM'!F354</f>
        <v>32408.440000000002</v>
      </c>
      <c r="C171" s="121">
        <f>'[1]8a - UIFSM'!G354</f>
        <v>37169</v>
      </c>
      <c r="D171" s="121">
        <f>'[1]8a - UIFSM'!H354</f>
        <v>42578.605429532225</v>
      </c>
      <c r="E171" s="121">
        <f>'[1]8a - UIFSM'!I354</f>
        <v>42804.487160601842</v>
      </c>
      <c r="F171" s="121">
        <f>'[1]8a - UIFSM'!J354</f>
        <v>43000.176903813874</v>
      </c>
      <c r="G171" s="113">
        <f>'[1]8a - UIFSM'!K354</f>
        <v>43199.780441890158</v>
      </c>
      <c r="H171" s="48"/>
      <c r="I171" s="48"/>
    </row>
    <row r="172" spans="1:9" x14ac:dyDescent="0.25">
      <c r="A172" s="106"/>
      <c r="B172" s="121"/>
      <c r="C172" s="121"/>
      <c r="D172" s="121"/>
      <c r="E172" s="121"/>
      <c r="F172" s="121"/>
      <c r="G172" s="45"/>
      <c r="H172" s="48"/>
      <c r="I172" s="48"/>
    </row>
    <row r="173" spans="1:9" ht="13.8" thickBot="1" x14ac:dyDescent="0.3">
      <c r="A173" s="114" t="s">
        <v>104</v>
      </c>
      <c r="B173" s="92">
        <f>'[1]8a - UIFSM'!F356</f>
        <v>-18799.559999999998</v>
      </c>
      <c r="C173" s="93">
        <f>'[1]8a - UIFSM'!G356</f>
        <v>-19421.559999999998</v>
      </c>
      <c r="D173" s="92">
        <f>'[1]8a - UIFSM'!H356</f>
        <v>-14633.954570467773</v>
      </c>
      <c r="E173" s="92">
        <f>'[1]8a - UIFSM'!I356</f>
        <v>-9620.4674098659307</v>
      </c>
      <c r="F173" s="92">
        <f>'[1]8a - UIFSM'!J356</f>
        <v>-4411.290506052057</v>
      </c>
      <c r="G173" s="94">
        <f>'[1]8a - UIFSM'!K356</f>
        <v>997.48993583810079</v>
      </c>
      <c r="H173" s="48" t="s">
        <v>25</v>
      </c>
      <c r="I173" s="48"/>
    </row>
    <row r="174" spans="1:9" ht="13.8" thickBot="1" x14ac:dyDescent="0.3">
      <c r="A174" s="129"/>
      <c r="B174" s="116"/>
      <c r="C174" s="121"/>
      <c r="D174" s="121"/>
      <c r="E174" s="121"/>
      <c r="F174" s="121"/>
      <c r="G174" s="121"/>
      <c r="H174" s="48"/>
      <c r="I174" s="48"/>
    </row>
    <row r="175" spans="1:9" x14ac:dyDescent="0.25">
      <c r="A175" s="49" t="s">
        <v>125</v>
      </c>
      <c r="B175" s="102" t="s">
        <v>21</v>
      </c>
      <c r="C175" s="102" t="s">
        <v>21</v>
      </c>
      <c r="D175" s="102" t="s">
        <v>21</v>
      </c>
      <c r="E175" s="102" t="s">
        <v>21</v>
      </c>
      <c r="F175" s="102" t="s">
        <v>21</v>
      </c>
      <c r="G175" s="103" t="s">
        <v>21</v>
      </c>
      <c r="H175" s="48"/>
      <c r="I175" s="48"/>
    </row>
    <row r="176" spans="1:9" x14ac:dyDescent="0.25">
      <c r="A176" s="104"/>
      <c r="B176" s="105"/>
      <c r="C176" s="73"/>
      <c r="D176" s="73"/>
      <c r="E176" s="73"/>
      <c r="F176" s="73"/>
      <c r="G176" s="80"/>
      <c r="H176" s="48"/>
      <c r="I176" s="48"/>
    </row>
    <row r="177" spans="1:9" x14ac:dyDescent="0.25">
      <c r="A177" s="106" t="s">
        <v>30</v>
      </c>
      <c r="B177" s="107"/>
      <c r="C177" s="73"/>
      <c r="D177" s="73"/>
      <c r="E177" s="73"/>
      <c r="F177" s="73"/>
      <c r="G177" s="80"/>
      <c r="H177" s="48"/>
      <c r="I177" s="48"/>
    </row>
    <row r="178" spans="1:9" x14ac:dyDescent="0.25">
      <c r="A178" s="108" t="s">
        <v>100</v>
      </c>
      <c r="B178" s="58">
        <f>'[1]8b - Vulnerable Bursary'!F9</f>
        <v>0</v>
      </c>
      <c r="C178" s="58">
        <f>'[1]8b - Vulnerable Bursary'!G9</f>
        <v>0</v>
      </c>
      <c r="D178" s="58">
        <f>'[1]8b - Vulnerable Bursary'!H9</f>
        <v>0</v>
      </c>
      <c r="E178" s="58">
        <f>'[1]8b - Vulnerable Bursary'!I9</f>
        <v>0</v>
      </c>
      <c r="F178" s="58">
        <f>'[1]8b - Vulnerable Bursary'!J9</f>
        <v>0</v>
      </c>
      <c r="G178" s="113">
        <f>'[1]8b - Vulnerable Bursary'!K9</f>
        <v>0</v>
      </c>
      <c r="H178" s="48"/>
      <c r="I178" s="48"/>
    </row>
    <row r="179" spans="1:9" x14ac:dyDescent="0.25">
      <c r="A179" s="108" t="s">
        <v>126</v>
      </c>
      <c r="B179" s="73">
        <f>'[1]8b - Vulnerable Bursary'!F10</f>
        <v>0</v>
      </c>
      <c r="C179" s="73">
        <f>'[1]8b - Vulnerable Bursary'!G10</f>
        <v>0</v>
      </c>
      <c r="D179" s="73">
        <f>'[1]8b - Vulnerable Bursary'!H10</f>
        <v>0</v>
      </c>
      <c r="E179" s="73">
        <f>'[1]8b - Vulnerable Bursary'!I10</f>
        <v>0</v>
      </c>
      <c r="F179" s="73">
        <f>'[1]8b - Vulnerable Bursary'!J10</f>
        <v>0</v>
      </c>
      <c r="G179" s="123">
        <f>'[1]8b - Vulnerable Bursary'!K10</f>
        <v>0</v>
      </c>
      <c r="H179" s="48"/>
      <c r="I179" s="48"/>
    </row>
    <row r="180" spans="1:9" x14ac:dyDescent="0.25">
      <c r="A180" s="108" t="s">
        <v>127</v>
      </c>
      <c r="B180" s="109">
        <f t="shared" ref="B180:G180" si="21">SUM(B178:B179)</f>
        <v>0</v>
      </c>
      <c r="C180" s="109">
        <f t="shared" si="21"/>
        <v>0</v>
      </c>
      <c r="D180" s="109">
        <f t="shared" si="21"/>
        <v>0</v>
      </c>
      <c r="E180" s="109">
        <f t="shared" si="21"/>
        <v>0</v>
      </c>
      <c r="F180" s="109">
        <f t="shared" si="21"/>
        <v>0</v>
      </c>
      <c r="G180" s="110">
        <f t="shared" si="21"/>
        <v>0</v>
      </c>
      <c r="H180" s="48"/>
      <c r="I180" s="48"/>
    </row>
    <row r="181" spans="1:9" x14ac:dyDescent="0.25">
      <c r="A181" s="108"/>
      <c r="B181" s="105"/>
      <c r="C181" s="111"/>
      <c r="D181" s="111"/>
      <c r="E181" s="111"/>
      <c r="F181" s="111"/>
      <c r="G181" s="112"/>
      <c r="H181" s="48"/>
      <c r="I181" s="48"/>
    </row>
    <row r="182" spans="1:9" x14ac:dyDescent="0.25">
      <c r="A182" s="106" t="s">
        <v>53</v>
      </c>
      <c r="B182" s="58">
        <f>'[1]8b - Vulnerable Bursary'!F352</f>
        <v>0</v>
      </c>
      <c r="C182" s="58">
        <f>'[1]8b - Vulnerable Bursary'!G352</f>
        <v>0</v>
      </c>
      <c r="D182" s="58">
        <f>'[1]8b - Vulnerable Bursary'!H352</f>
        <v>0</v>
      </c>
      <c r="E182" s="58">
        <f>'[1]8b - Vulnerable Bursary'!I352</f>
        <v>0</v>
      </c>
      <c r="F182" s="58">
        <f>'[1]8b - Vulnerable Bursary'!J352</f>
        <v>0</v>
      </c>
      <c r="G182" s="123">
        <f>'[1]8b - Vulnerable Bursary'!K352</f>
        <v>0</v>
      </c>
      <c r="H182" s="48"/>
      <c r="I182" s="48"/>
    </row>
    <row r="183" spans="1:9" x14ac:dyDescent="0.25">
      <c r="A183" s="108"/>
      <c r="B183" s="44"/>
      <c r="C183" s="44"/>
      <c r="D183" s="44"/>
      <c r="E183" s="44"/>
      <c r="F183" s="44"/>
      <c r="G183" s="45"/>
      <c r="H183" s="48"/>
      <c r="I183" s="48"/>
    </row>
    <row r="184" spans="1:9" ht="13.8" thickBot="1" x14ac:dyDescent="0.3">
      <c r="A184" s="114" t="s">
        <v>104</v>
      </c>
      <c r="B184" s="92">
        <f>'[1]8b - Vulnerable Bursary'!F354</f>
        <v>0</v>
      </c>
      <c r="C184" s="93">
        <f>'[1]8b - Vulnerable Bursary'!G354</f>
        <v>0</v>
      </c>
      <c r="D184" s="92">
        <f>'[1]8b - Vulnerable Bursary'!H354</f>
        <v>0</v>
      </c>
      <c r="E184" s="92">
        <f>'[1]8b - Vulnerable Bursary'!I354</f>
        <v>0</v>
      </c>
      <c r="F184" s="92">
        <f>'[1]8b - Vulnerable Bursary'!J354</f>
        <v>0</v>
      </c>
      <c r="G184" s="94">
        <f>'[1]8b - Vulnerable Bursary'!K354</f>
        <v>0</v>
      </c>
      <c r="H184" s="48" t="s">
        <v>25</v>
      </c>
      <c r="I184" s="48"/>
    </row>
    <row r="185" spans="1:9" ht="13.8" thickBot="1" x14ac:dyDescent="0.3">
      <c r="A185" s="129"/>
      <c r="B185" s="116"/>
      <c r="C185" s="121"/>
      <c r="D185" s="121"/>
      <c r="E185" s="121"/>
      <c r="F185" s="121"/>
      <c r="G185" s="121"/>
      <c r="H185" s="48"/>
      <c r="I185" s="48"/>
    </row>
    <row r="186" spans="1:9" x14ac:dyDescent="0.25">
      <c r="A186" s="49" t="s">
        <v>128</v>
      </c>
      <c r="B186" s="102" t="s">
        <v>21</v>
      </c>
      <c r="C186" s="102" t="s">
        <v>21</v>
      </c>
      <c r="D186" s="102" t="s">
        <v>21</v>
      </c>
      <c r="E186" s="102" t="s">
        <v>21</v>
      </c>
      <c r="F186" s="102" t="s">
        <v>21</v>
      </c>
      <c r="G186" s="103" t="s">
        <v>21</v>
      </c>
      <c r="H186" s="48"/>
      <c r="I186" s="48"/>
    </row>
    <row r="187" spans="1:9" x14ac:dyDescent="0.25">
      <c r="A187" s="104"/>
      <c r="B187" s="105"/>
      <c r="C187" s="73"/>
      <c r="D187" s="73"/>
      <c r="E187" s="73"/>
      <c r="F187" s="73"/>
      <c r="G187" s="80"/>
      <c r="H187" s="48"/>
      <c r="I187" s="48"/>
    </row>
    <row r="188" spans="1:9" x14ac:dyDescent="0.25">
      <c r="A188" s="106" t="s">
        <v>30</v>
      </c>
      <c r="B188" s="107"/>
      <c r="C188" s="73"/>
      <c r="D188" s="73"/>
      <c r="E188" s="73"/>
      <c r="F188" s="73"/>
      <c r="G188" s="80"/>
      <c r="H188" s="48"/>
      <c r="I188" s="48"/>
    </row>
    <row r="189" spans="1:9" x14ac:dyDescent="0.25">
      <c r="A189" s="108" t="s">
        <v>100</v>
      </c>
      <c r="B189" s="58">
        <f>'[1]8c - 16-19 Bursary'!F9</f>
        <v>0</v>
      </c>
      <c r="C189" s="58">
        <f>'[1]8c - 16-19 Bursary'!G9</f>
        <v>0</v>
      </c>
      <c r="D189" s="58">
        <f>'[1]8c - 16-19 Bursary'!H9</f>
        <v>0</v>
      </c>
      <c r="E189" s="58">
        <f>'[1]8c - 16-19 Bursary'!I9</f>
        <v>0</v>
      </c>
      <c r="F189" s="58">
        <f>'[1]8c - 16-19 Bursary'!J9</f>
        <v>0</v>
      </c>
      <c r="G189" s="113">
        <f>'[1]8c - 16-19 Bursary'!K9</f>
        <v>0</v>
      </c>
      <c r="H189" s="48"/>
      <c r="I189" s="48"/>
    </row>
    <row r="190" spans="1:9" x14ac:dyDescent="0.25">
      <c r="A190" s="108" t="s">
        <v>120</v>
      </c>
      <c r="B190" s="73">
        <f>'[1]8c - 16-19 Bursary'!F10</f>
        <v>0</v>
      </c>
      <c r="C190" s="73">
        <f>'[1]8c - 16-19 Bursary'!G10</f>
        <v>0</v>
      </c>
      <c r="D190" s="73">
        <f>'[1]8c - 16-19 Bursary'!H10</f>
        <v>0</v>
      </c>
      <c r="E190" s="73">
        <f>'[1]8c - 16-19 Bursary'!I10</f>
        <v>0</v>
      </c>
      <c r="F190" s="73">
        <f>'[1]8c - 16-19 Bursary'!J10</f>
        <v>0</v>
      </c>
      <c r="G190" s="123">
        <f>'[1]8c - 16-19 Bursary'!K10</f>
        <v>0</v>
      </c>
      <c r="H190" s="48"/>
      <c r="I190" s="48"/>
    </row>
    <row r="191" spans="1:9" x14ac:dyDescent="0.25">
      <c r="A191" s="108" t="s">
        <v>121</v>
      </c>
      <c r="B191" s="73">
        <f>'[1]8c - 16-19 Bursary'!F11</f>
        <v>0</v>
      </c>
      <c r="C191" s="73">
        <f>'[1]8c - 16-19 Bursary'!G11</f>
        <v>0</v>
      </c>
      <c r="D191" s="73">
        <f>'[1]8c - 16-19 Bursary'!H11</f>
        <v>0</v>
      </c>
      <c r="E191" s="73">
        <f>'[1]8c - 16-19 Bursary'!I11</f>
        <v>0</v>
      </c>
      <c r="F191" s="73">
        <f>'[1]8c - 16-19 Bursary'!J11</f>
        <v>0</v>
      </c>
      <c r="G191" s="123">
        <f>'[1]8c - 16-19 Bursary'!K11</f>
        <v>0</v>
      </c>
      <c r="H191" s="48"/>
      <c r="I191" s="48"/>
    </row>
    <row r="192" spans="1:9" x14ac:dyDescent="0.25">
      <c r="A192" s="108" t="s">
        <v>129</v>
      </c>
      <c r="B192" s="109">
        <f t="shared" ref="B192:G192" si="22">SUM(B189:B191)</f>
        <v>0</v>
      </c>
      <c r="C192" s="109">
        <f t="shared" si="22"/>
        <v>0</v>
      </c>
      <c r="D192" s="109">
        <f t="shared" si="22"/>
        <v>0</v>
      </c>
      <c r="E192" s="109">
        <f t="shared" si="22"/>
        <v>0</v>
      </c>
      <c r="F192" s="109">
        <f t="shared" si="22"/>
        <v>0</v>
      </c>
      <c r="G192" s="110">
        <f t="shared" si="22"/>
        <v>0</v>
      </c>
      <c r="H192" s="48"/>
      <c r="I192" s="48"/>
    </row>
    <row r="193" spans="1:9" x14ac:dyDescent="0.25">
      <c r="A193" s="108"/>
      <c r="B193" s="105"/>
      <c r="C193" s="111"/>
      <c r="D193" s="111"/>
      <c r="E193" s="111"/>
      <c r="F193" s="111"/>
      <c r="G193" s="112"/>
      <c r="H193" s="48"/>
      <c r="I193" s="48"/>
    </row>
    <row r="194" spans="1:9" x14ac:dyDescent="0.25">
      <c r="A194" s="106" t="s">
        <v>53</v>
      </c>
      <c r="B194" s="58">
        <f>'[1]8c - 16-19 Bursary'!F353</f>
        <v>0</v>
      </c>
      <c r="C194" s="58">
        <f>'[1]8c - 16-19 Bursary'!G353</f>
        <v>0</v>
      </c>
      <c r="D194" s="58">
        <f>'[1]8c - 16-19 Bursary'!H353</f>
        <v>0</v>
      </c>
      <c r="E194" s="58">
        <f>'[1]8c - 16-19 Bursary'!I353</f>
        <v>0</v>
      </c>
      <c r="F194" s="58">
        <f>'[1]8c - 16-19 Bursary'!J353</f>
        <v>0</v>
      </c>
      <c r="G194" s="113">
        <f>'[1]8c - 16-19 Bursary'!K353</f>
        <v>0</v>
      </c>
      <c r="H194" s="48"/>
      <c r="I194" s="48"/>
    </row>
    <row r="195" spans="1:9" x14ac:dyDescent="0.25">
      <c r="A195" s="108"/>
      <c r="B195" s="44"/>
      <c r="C195" s="44"/>
      <c r="D195" s="44"/>
      <c r="E195" s="44"/>
      <c r="F195" s="44"/>
      <c r="G195" s="45"/>
      <c r="H195" s="48"/>
      <c r="I195" s="48"/>
    </row>
    <row r="196" spans="1:9" ht="13.8" thickBot="1" x14ac:dyDescent="0.3">
      <c r="A196" s="114" t="s">
        <v>104</v>
      </c>
      <c r="B196" s="92">
        <f>'[1]8c - 16-19 Bursary'!F355</f>
        <v>0</v>
      </c>
      <c r="C196" s="93">
        <f>'[1]8c - 16-19 Bursary'!G355</f>
        <v>0</v>
      </c>
      <c r="D196" s="92">
        <f>'[1]8c - 16-19 Bursary'!H355</f>
        <v>0</v>
      </c>
      <c r="E196" s="92">
        <f>'[1]8c - 16-19 Bursary'!I355</f>
        <v>0</v>
      </c>
      <c r="F196" s="92">
        <f>'[1]8c - 16-19 Bursary'!J355</f>
        <v>0</v>
      </c>
      <c r="G196" s="94">
        <f>'[1]8c - 16-19 Bursary'!K355</f>
        <v>0</v>
      </c>
      <c r="H196" s="48" t="s">
        <v>25</v>
      </c>
      <c r="I196" s="48"/>
    </row>
    <row r="197" spans="1:9" ht="13.8" thickBot="1" x14ac:dyDescent="0.3">
      <c r="A197" s="129"/>
      <c r="B197" s="116"/>
      <c r="C197" s="121"/>
      <c r="D197" s="121"/>
      <c r="E197" s="121"/>
      <c r="F197" s="121"/>
      <c r="G197" s="121"/>
      <c r="H197" s="48"/>
      <c r="I197" s="48"/>
    </row>
    <row r="198" spans="1:9" x14ac:dyDescent="0.25">
      <c r="A198" s="118" t="s">
        <v>130</v>
      </c>
      <c r="B198" s="102" t="s">
        <v>21</v>
      </c>
      <c r="C198" s="102" t="s">
        <v>21</v>
      </c>
      <c r="D198" s="102" t="s">
        <v>21</v>
      </c>
      <c r="E198" s="102" t="s">
        <v>21</v>
      </c>
      <c r="F198" s="102" t="s">
        <v>21</v>
      </c>
      <c r="G198" s="103" t="s">
        <v>21</v>
      </c>
      <c r="H198" s="48"/>
      <c r="I198" s="48"/>
    </row>
    <row r="199" spans="1:9" x14ac:dyDescent="0.25">
      <c r="A199" s="106"/>
      <c r="B199" s="116"/>
      <c r="C199" s="130"/>
      <c r="D199" s="130"/>
      <c r="E199" s="130"/>
      <c r="F199" s="130"/>
      <c r="G199" s="131"/>
      <c r="I199" s="48"/>
    </row>
    <row r="200" spans="1:9" x14ac:dyDescent="0.25">
      <c r="A200" s="132" t="str">
        <f>IF(ISBLANK('[1]8d - Other Grants'!B7),"",'[1]8d - Other Grants'!B7)</f>
        <v/>
      </c>
      <c r="B200" s="130"/>
      <c r="C200" s="130"/>
      <c r="D200" s="130"/>
      <c r="E200" s="130"/>
      <c r="F200" s="130"/>
      <c r="G200" s="131"/>
      <c r="H200" s="48"/>
      <c r="I200" s="48"/>
    </row>
    <row r="201" spans="1:9" x14ac:dyDescent="0.25">
      <c r="A201" s="108" t="s">
        <v>100</v>
      </c>
      <c r="B201" s="58">
        <f>'[1]8d - Other Grants'!D10</f>
        <v>0</v>
      </c>
      <c r="C201" s="58">
        <f>'[1]8d - Other Grants'!E10</f>
        <v>0</v>
      </c>
      <c r="D201" s="58">
        <f>'[1]8d - Other Grants'!F10</f>
        <v>0</v>
      </c>
      <c r="E201" s="58">
        <f>'[1]8d - Other Grants'!G10</f>
        <v>0</v>
      </c>
      <c r="F201" s="58">
        <f>'[1]8d - Other Grants'!H10</f>
        <v>0</v>
      </c>
      <c r="G201" s="113">
        <f>'[1]8d - Other Grants'!I10</f>
        <v>0</v>
      </c>
      <c r="H201" s="48"/>
      <c r="I201" s="48"/>
    </row>
    <row r="202" spans="1:9" x14ac:dyDescent="0.25">
      <c r="A202" s="108" t="s">
        <v>131</v>
      </c>
      <c r="B202" s="130">
        <f>SUM('[1]8d - Other Grants'!D15+'[1]8d - Other Grants'!D20)</f>
        <v>0</v>
      </c>
      <c r="C202" s="130">
        <f>SUM('[1]8d - Other Grants'!E15+'[1]8d - Other Grants'!E20)</f>
        <v>0</v>
      </c>
      <c r="D202" s="130">
        <f>SUM('[1]8d - Other Grants'!F15+'[1]8d - Other Grants'!F20)</f>
        <v>0</v>
      </c>
      <c r="E202" s="130">
        <f>SUM('[1]8d - Other Grants'!G15+'[1]8d - Other Grants'!G20)</f>
        <v>0</v>
      </c>
      <c r="F202" s="130">
        <f>SUM('[1]8d - Other Grants'!H15+'[1]8d - Other Grants'!H20)</f>
        <v>0</v>
      </c>
      <c r="G202" s="123">
        <f>SUM('[1]8d - Other Grants'!I15+'[1]8d - Other Grants'!I20)</f>
        <v>0</v>
      </c>
      <c r="H202" s="48"/>
      <c r="I202" s="48"/>
    </row>
    <row r="203" spans="1:9" x14ac:dyDescent="0.25">
      <c r="A203" s="125" t="s">
        <v>122</v>
      </c>
      <c r="B203" s="90">
        <f>'[1]8d - Other Grants'!D22</f>
        <v>0</v>
      </c>
      <c r="C203" s="90">
        <f>'[1]8d - Other Grants'!E22</f>
        <v>0</v>
      </c>
      <c r="D203" s="90">
        <f>'[1]8d - Other Grants'!F22</f>
        <v>0</v>
      </c>
      <c r="E203" s="90">
        <f>'[1]8d - Other Grants'!G22</f>
        <v>0</v>
      </c>
      <c r="F203" s="90">
        <f>'[1]8d - Other Grants'!H22</f>
        <v>0</v>
      </c>
      <c r="G203" s="91">
        <f>'[1]8d - Other Grants'!I22</f>
        <v>0</v>
      </c>
      <c r="H203" s="48"/>
      <c r="I203" s="48"/>
    </row>
    <row r="204" spans="1:9" x14ac:dyDescent="0.25">
      <c r="A204" s="108"/>
      <c r="B204" s="130"/>
      <c r="C204" s="130"/>
      <c r="D204" s="130"/>
      <c r="E204" s="130"/>
      <c r="F204" s="130"/>
      <c r="G204" s="131"/>
      <c r="H204" s="48"/>
      <c r="I204" s="48"/>
    </row>
    <row r="205" spans="1:9" x14ac:dyDescent="0.25">
      <c r="A205" s="106" t="s">
        <v>53</v>
      </c>
      <c r="B205" s="130">
        <f>'[1]8d - Other Grants'!D363</f>
        <v>0</v>
      </c>
      <c r="C205" s="130">
        <f>'[1]8d - Other Grants'!E363</f>
        <v>0</v>
      </c>
      <c r="D205" s="130">
        <f>'[1]8d - Other Grants'!F363</f>
        <v>0</v>
      </c>
      <c r="E205" s="130">
        <f>'[1]8d - Other Grants'!G363</f>
        <v>0</v>
      </c>
      <c r="F205" s="130">
        <f>'[1]8d - Other Grants'!H363</f>
        <v>0</v>
      </c>
      <c r="G205" s="123">
        <f>'[1]8d - Other Grants'!I363</f>
        <v>0</v>
      </c>
      <c r="H205" s="48"/>
      <c r="I205" s="48"/>
    </row>
    <row r="206" spans="1:9" x14ac:dyDescent="0.25">
      <c r="A206" s="108"/>
      <c r="B206" s="130"/>
      <c r="C206" s="130"/>
      <c r="D206" s="130"/>
      <c r="E206" s="130"/>
      <c r="F206" s="130"/>
      <c r="G206" s="131"/>
      <c r="H206" s="48"/>
      <c r="I206" s="48"/>
    </row>
    <row r="207" spans="1:9" x14ac:dyDescent="0.25">
      <c r="A207" s="108" t="s">
        <v>104</v>
      </c>
      <c r="B207" s="109">
        <f>'[1]8d - Other Grants'!D365</f>
        <v>0</v>
      </c>
      <c r="C207" s="133">
        <f>'[1]8d - Other Grants'!E365</f>
        <v>0</v>
      </c>
      <c r="D207" s="109">
        <f>'[1]8d - Other Grants'!F365</f>
        <v>0</v>
      </c>
      <c r="E207" s="109">
        <f>'[1]8d - Other Grants'!G365</f>
        <v>0</v>
      </c>
      <c r="F207" s="109">
        <f>'[1]8d - Other Grants'!H365</f>
        <v>0</v>
      </c>
      <c r="G207" s="110">
        <f>'[1]8d - Other Grants'!I365</f>
        <v>0</v>
      </c>
      <c r="H207" s="48" t="s">
        <v>25</v>
      </c>
      <c r="I207" s="48"/>
    </row>
    <row r="208" spans="1:9" x14ac:dyDescent="0.25">
      <c r="A208" s="108"/>
      <c r="B208" s="130"/>
      <c r="C208" s="130"/>
      <c r="D208" s="130"/>
      <c r="E208" s="130"/>
      <c r="F208" s="130"/>
      <c r="G208" s="131"/>
      <c r="H208" s="48"/>
      <c r="I208" s="48"/>
    </row>
    <row r="209" spans="1:9" x14ac:dyDescent="0.25">
      <c r="A209" s="132" t="str">
        <f>IF(ISBLANK('[1]8d - Other Grants'!B367),"",'[1]8d - Other Grants'!B367)</f>
        <v/>
      </c>
      <c r="B209" s="130"/>
      <c r="C209" s="130"/>
      <c r="D209" s="130"/>
      <c r="E209" s="130"/>
      <c r="F209" s="130"/>
      <c r="G209" s="131"/>
      <c r="H209" s="48"/>
      <c r="I209" s="48"/>
    </row>
    <row r="210" spans="1:9" x14ac:dyDescent="0.25">
      <c r="A210" s="108" t="s">
        <v>100</v>
      </c>
      <c r="B210" s="58">
        <f>'[1]8d - Other Grants'!D370</f>
        <v>0</v>
      </c>
      <c r="C210" s="58">
        <f>'[1]8d - Other Grants'!E370</f>
        <v>0</v>
      </c>
      <c r="D210" s="58">
        <f>'[1]8d - Other Grants'!F370</f>
        <v>0</v>
      </c>
      <c r="E210" s="58">
        <f>'[1]8d - Other Grants'!G370</f>
        <v>0</v>
      </c>
      <c r="F210" s="58">
        <f>'[1]8d - Other Grants'!H370</f>
        <v>0</v>
      </c>
      <c r="G210" s="113">
        <f>'[1]8d - Other Grants'!I370</f>
        <v>0</v>
      </c>
      <c r="I210" s="48"/>
    </row>
    <row r="211" spans="1:9" x14ac:dyDescent="0.25">
      <c r="A211" s="108" t="s">
        <v>131</v>
      </c>
      <c r="B211" s="130">
        <f>SUM('[1]8d - Other Grants'!D375+'[1]8d - Other Grants'!D380)</f>
        <v>0</v>
      </c>
      <c r="C211" s="130">
        <f>SUM('[1]8d - Other Grants'!E375+'[1]8d - Other Grants'!E380)</f>
        <v>0</v>
      </c>
      <c r="D211" s="130">
        <f>SUM('[1]8d - Other Grants'!F375+'[1]8d - Other Grants'!F380)</f>
        <v>0</v>
      </c>
      <c r="E211" s="130">
        <f>SUM('[1]8d - Other Grants'!G375+'[1]8d - Other Grants'!G380)</f>
        <v>0</v>
      </c>
      <c r="F211" s="130">
        <f>SUM('[1]8d - Other Grants'!H375+'[1]8d - Other Grants'!H380)</f>
        <v>0</v>
      </c>
      <c r="G211" s="123">
        <f>SUM('[1]8d - Other Grants'!I375+'[1]8d - Other Grants'!I380)</f>
        <v>0</v>
      </c>
      <c r="H211" s="48"/>
      <c r="I211" s="48"/>
    </row>
    <row r="212" spans="1:9" x14ac:dyDescent="0.25">
      <c r="A212" s="125" t="s">
        <v>122</v>
      </c>
      <c r="B212" s="90">
        <f>'[1]8d - Other Grants'!D382</f>
        <v>0</v>
      </c>
      <c r="C212" s="90">
        <f>'[1]8d - Other Grants'!E382</f>
        <v>0</v>
      </c>
      <c r="D212" s="90">
        <f>'[1]8d - Other Grants'!F382</f>
        <v>0</v>
      </c>
      <c r="E212" s="90">
        <f>'[1]8d - Other Grants'!G382</f>
        <v>0</v>
      </c>
      <c r="F212" s="90">
        <f>'[1]8d - Other Grants'!H382</f>
        <v>0</v>
      </c>
      <c r="G212" s="91">
        <f>'[1]8d - Other Grants'!I382</f>
        <v>0</v>
      </c>
      <c r="H212" s="48"/>
      <c r="I212" s="48"/>
    </row>
    <row r="213" spans="1:9" x14ac:dyDescent="0.25">
      <c r="A213" s="125"/>
      <c r="B213" s="130"/>
      <c r="C213" s="130"/>
      <c r="D213" s="130"/>
      <c r="E213" s="130"/>
      <c r="F213" s="130"/>
      <c r="G213" s="131"/>
      <c r="H213" s="48"/>
      <c r="I213" s="48"/>
    </row>
    <row r="214" spans="1:9" x14ac:dyDescent="0.25">
      <c r="A214" s="106" t="s">
        <v>53</v>
      </c>
      <c r="B214" s="130">
        <f>'[1]8d - Other Grants'!D723</f>
        <v>0</v>
      </c>
      <c r="C214" s="130">
        <f>'[1]8d - Other Grants'!E723</f>
        <v>0</v>
      </c>
      <c r="D214" s="130">
        <f>'[1]8d - Other Grants'!F723</f>
        <v>0</v>
      </c>
      <c r="E214" s="130">
        <f>'[1]8d - Other Grants'!G723</f>
        <v>0</v>
      </c>
      <c r="F214" s="130">
        <f>'[1]8d - Other Grants'!H723</f>
        <v>0</v>
      </c>
      <c r="G214" s="123">
        <f>'[1]8d - Other Grants'!I723</f>
        <v>0</v>
      </c>
      <c r="H214" s="48"/>
      <c r="I214" s="48"/>
    </row>
    <row r="215" spans="1:9" x14ac:dyDescent="0.25">
      <c r="A215" s="108"/>
      <c r="B215" s="130"/>
      <c r="C215" s="130"/>
      <c r="D215" s="130"/>
      <c r="E215" s="130"/>
      <c r="F215" s="130"/>
      <c r="G215" s="131"/>
      <c r="H215" s="48"/>
      <c r="I215" s="48"/>
    </row>
    <row r="216" spans="1:9" x14ac:dyDescent="0.25">
      <c r="A216" s="108" t="s">
        <v>104</v>
      </c>
      <c r="B216" s="109">
        <f>'[1]8d - Other Grants'!D725</f>
        <v>0</v>
      </c>
      <c r="C216" s="133">
        <f>'[1]8d - Other Grants'!E725</f>
        <v>0</v>
      </c>
      <c r="D216" s="109">
        <f>'[1]8d - Other Grants'!F725</f>
        <v>0</v>
      </c>
      <c r="E216" s="109">
        <f>'[1]8d - Other Grants'!G725</f>
        <v>0</v>
      </c>
      <c r="F216" s="109">
        <f>'[1]8d - Other Grants'!H725</f>
        <v>0</v>
      </c>
      <c r="G216" s="110">
        <f>'[1]8d - Other Grants'!I725</f>
        <v>0</v>
      </c>
      <c r="H216" s="48" t="s">
        <v>25</v>
      </c>
      <c r="I216" s="48"/>
    </row>
    <row r="217" spans="1:9" x14ac:dyDescent="0.25">
      <c r="A217" s="108"/>
      <c r="B217" s="130"/>
      <c r="C217" s="130"/>
      <c r="D217" s="130"/>
      <c r="E217" s="130"/>
      <c r="F217" s="130"/>
      <c r="G217" s="131"/>
      <c r="H217" s="48"/>
      <c r="I217" s="48"/>
    </row>
    <row r="218" spans="1:9" x14ac:dyDescent="0.25">
      <c r="A218" s="132" t="str">
        <f>IF(ISBLANK('[1]8d - Other Grants'!B727),"",'[1]8d - Other Grants'!B727)</f>
        <v/>
      </c>
      <c r="B218" s="130"/>
      <c r="C218" s="130"/>
      <c r="D218" s="130"/>
      <c r="E218" s="130"/>
      <c r="F218" s="130"/>
      <c r="G218" s="131"/>
      <c r="H218" s="48"/>
      <c r="I218" s="48"/>
    </row>
    <row r="219" spans="1:9" x14ac:dyDescent="0.25">
      <c r="A219" s="108" t="s">
        <v>100</v>
      </c>
      <c r="B219" s="58">
        <f>'[1]8d - Other Grants'!D730</f>
        <v>0</v>
      </c>
      <c r="C219" s="58">
        <f>'[1]8d - Other Grants'!E730</f>
        <v>0</v>
      </c>
      <c r="D219" s="58">
        <f>'[1]8d - Other Grants'!F730</f>
        <v>0</v>
      </c>
      <c r="E219" s="58">
        <f>'[1]8d - Other Grants'!G730</f>
        <v>0</v>
      </c>
      <c r="F219" s="58">
        <f>'[1]8d - Other Grants'!H730</f>
        <v>0</v>
      </c>
      <c r="G219" s="113">
        <f>'[1]8d - Other Grants'!I730</f>
        <v>0</v>
      </c>
      <c r="I219" s="48"/>
    </row>
    <row r="220" spans="1:9" x14ac:dyDescent="0.25">
      <c r="A220" s="108" t="s">
        <v>131</v>
      </c>
      <c r="B220" s="130">
        <f>SUM('[1]8d - Other Grants'!D735+'[1]8d - Other Grants'!D740)</f>
        <v>0</v>
      </c>
      <c r="C220" s="130">
        <f>SUM('[1]8d - Other Grants'!E735+'[1]8d - Other Grants'!E740)</f>
        <v>0</v>
      </c>
      <c r="D220" s="130">
        <f>SUM('[1]8d - Other Grants'!F735+'[1]8d - Other Grants'!F740)</f>
        <v>0</v>
      </c>
      <c r="E220" s="130">
        <f>SUM('[1]8d - Other Grants'!G735+'[1]8d - Other Grants'!G740)</f>
        <v>0</v>
      </c>
      <c r="F220" s="130">
        <f>SUM('[1]8d - Other Grants'!H735+'[1]8d - Other Grants'!H740)</f>
        <v>0</v>
      </c>
      <c r="G220" s="123">
        <f>SUM('[1]8d - Other Grants'!I735+'[1]8d - Other Grants'!I740)</f>
        <v>0</v>
      </c>
      <c r="H220" s="48"/>
      <c r="I220" s="48"/>
    </row>
    <row r="221" spans="1:9" x14ac:dyDescent="0.25">
      <c r="A221" s="125" t="s">
        <v>122</v>
      </c>
      <c r="B221" s="90">
        <f>'[1]8d - Other Grants'!D742</f>
        <v>0</v>
      </c>
      <c r="C221" s="90">
        <f>'[1]8d - Other Grants'!E742</f>
        <v>0</v>
      </c>
      <c r="D221" s="90">
        <f>'[1]8d - Other Grants'!F742</f>
        <v>0</v>
      </c>
      <c r="E221" s="90">
        <f>'[1]8d - Other Grants'!G742</f>
        <v>0</v>
      </c>
      <c r="F221" s="90">
        <f>'[1]8d - Other Grants'!H742</f>
        <v>0</v>
      </c>
      <c r="G221" s="91">
        <f>'[1]8d - Other Grants'!I742</f>
        <v>0</v>
      </c>
      <c r="H221" s="48"/>
      <c r="I221" s="48"/>
    </row>
    <row r="222" spans="1:9" x14ac:dyDescent="0.25">
      <c r="A222" s="125"/>
      <c r="B222" s="130"/>
      <c r="C222" s="130"/>
      <c r="D222" s="130"/>
      <c r="E222" s="130"/>
      <c r="F222" s="130"/>
      <c r="G222" s="131"/>
      <c r="H222" s="48"/>
      <c r="I222" s="48"/>
    </row>
    <row r="223" spans="1:9" x14ac:dyDescent="0.25">
      <c r="A223" s="106" t="s">
        <v>53</v>
      </c>
      <c r="B223" s="130">
        <f>'[1]8d - Other Grants'!D1083</f>
        <v>0</v>
      </c>
      <c r="C223" s="130">
        <f>'[1]8d - Other Grants'!E1083</f>
        <v>0</v>
      </c>
      <c r="D223" s="130">
        <f>'[1]8d - Other Grants'!F1083</f>
        <v>0</v>
      </c>
      <c r="E223" s="130">
        <f>'[1]8d - Other Grants'!G1083</f>
        <v>0</v>
      </c>
      <c r="F223" s="130">
        <f>'[1]8d - Other Grants'!H1083</f>
        <v>0</v>
      </c>
      <c r="G223" s="123">
        <f>'[1]8d - Other Grants'!I1083</f>
        <v>0</v>
      </c>
      <c r="H223" s="48"/>
      <c r="I223" s="48"/>
    </row>
    <row r="224" spans="1:9" x14ac:dyDescent="0.25">
      <c r="A224" s="108"/>
      <c r="B224" s="130"/>
      <c r="C224" s="130"/>
      <c r="D224" s="130"/>
      <c r="E224" s="130"/>
      <c r="F224" s="130"/>
      <c r="G224" s="131"/>
      <c r="H224" s="48"/>
      <c r="I224" s="48"/>
    </row>
    <row r="225" spans="1:9" ht="13.8" thickBot="1" x14ac:dyDescent="0.3">
      <c r="A225" s="114" t="s">
        <v>104</v>
      </c>
      <c r="B225" s="92">
        <f>'[1]8d - Other Grants'!D1085</f>
        <v>0</v>
      </c>
      <c r="C225" s="93">
        <f>'[1]8d - Other Grants'!E1085</f>
        <v>0</v>
      </c>
      <c r="D225" s="92">
        <f>'[1]8d - Other Grants'!F1085</f>
        <v>0</v>
      </c>
      <c r="E225" s="92">
        <f>'[1]8d - Other Grants'!G1085</f>
        <v>0</v>
      </c>
      <c r="F225" s="92">
        <f>'[1]8d - Other Grants'!H1085</f>
        <v>0</v>
      </c>
      <c r="G225" s="94">
        <f>'[1]8d - Other Grants'!I1085</f>
        <v>0</v>
      </c>
      <c r="H225" s="48" t="s">
        <v>25</v>
      </c>
      <c r="I225" s="48"/>
    </row>
    <row r="226" spans="1:9" ht="13.8" thickBot="1" x14ac:dyDescent="0.3">
      <c r="A226" s="115"/>
      <c r="B226" s="116"/>
      <c r="C226" s="130"/>
      <c r="D226" s="130"/>
      <c r="E226" s="130"/>
      <c r="F226" s="130"/>
      <c r="G226" s="130"/>
      <c r="H226" s="48"/>
      <c r="I226" s="48"/>
    </row>
    <row r="227" spans="1:9" x14ac:dyDescent="0.25">
      <c r="A227" s="118" t="s">
        <v>132</v>
      </c>
      <c r="B227" s="102" t="s">
        <v>21</v>
      </c>
      <c r="C227" s="102" t="s">
        <v>21</v>
      </c>
      <c r="D227" s="102" t="s">
        <v>21</v>
      </c>
      <c r="E227" s="102" t="s">
        <v>21</v>
      </c>
      <c r="F227" s="102" t="s">
        <v>21</v>
      </c>
      <c r="G227" s="103" t="s">
        <v>21</v>
      </c>
      <c r="H227" s="48"/>
      <c r="I227" s="48"/>
    </row>
    <row r="228" spans="1:9" x14ac:dyDescent="0.25">
      <c r="A228" s="106"/>
      <c r="B228" s="116"/>
      <c r="C228" s="130"/>
      <c r="D228" s="130"/>
      <c r="E228" s="130"/>
      <c r="F228" s="130"/>
      <c r="G228" s="131"/>
      <c r="I228" s="48"/>
    </row>
    <row r="229" spans="1:9" x14ac:dyDescent="0.25">
      <c r="A229" s="132" t="str">
        <f>IF(ISBLANK('[1]Covid Grants'!B7),"",'[1]Covid Grants'!B7)</f>
        <v>Recovery Premium</v>
      </c>
      <c r="B229" s="130"/>
      <c r="C229" s="130"/>
      <c r="D229" s="130"/>
      <c r="E229" s="130"/>
      <c r="F229" s="130"/>
      <c r="G229" s="131"/>
      <c r="H229" s="48"/>
      <c r="I229" s="48"/>
    </row>
    <row r="230" spans="1:9" x14ac:dyDescent="0.25">
      <c r="A230" s="108" t="s">
        <v>100</v>
      </c>
      <c r="B230" s="58">
        <f>'[1]Covid Grants'!D10</f>
        <v>0</v>
      </c>
      <c r="C230" s="58">
        <f>'[1]Covid Grants'!E10</f>
        <v>-3071</v>
      </c>
      <c r="D230" s="58">
        <f>'[1]Covid Grants'!F10</f>
        <v>-3071</v>
      </c>
      <c r="E230" s="58">
        <f>'[1]Covid Grants'!G10</f>
        <v>-3071</v>
      </c>
      <c r="F230" s="58">
        <f>'[1]Covid Grants'!H10</f>
        <v>-3071</v>
      </c>
      <c r="G230" s="113">
        <f>'[1]Covid Grants'!I10</f>
        <v>-3071</v>
      </c>
      <c r="H230" s="48"/>
      <c r="I230" s="48"/>
    </row>
    <row r="231" spans="1:9" x14ac:dyDescent="0.25">
      <c r="A231" s="108" t="s">
        <v>131</v>
      </c>
      <c r="B231" s="130">
        <f>'[1]Covid Grants'!D15</f>
        <v>-5510</v>
      </c>
      <c r="C231" s="130">
        <f>'[1]Covid Grants'!E15</f>
        <v>0</v>
      </c>
      <c r="D231" s="130">
        <f>'[1]Covid Grants'!F15</f>
        <v>0</v>
      </c>
      <c r="E231" s="130">
        <f>'[1]Covid Grants'!G15</f>
        <v>0</v>
      </c>
      <c r="F231" s="130">
        <f>'[1]Covid Grants'!H15</f>
        <v>0</v>
      </c>
      <c r="G231" s="131">
        <f>'[1]Covid Grants'!I15</f>
        <v>0</v>
      </c>
      <c r="H231" s="48"/>
      <c r="I231" s="48"/>
    </row>
    <row r="232" spans="1:9" x14ac:dyDescent="0.25">
      <c r="A232" s="125" t="s">
        <v>122</v>
      </c>
      <c r="B232" s="90">
        <f>'[1]Covid Grants'!D17</f>
        <v>-5510</v>
      </c>
      <c r="C232" s="90">
        <f>'[1]Covid Grants'!E17</f>
        <v>-3071</v>
      </c>
      <c r="D232" s="90">
        <f>'[1]Covid Grants'!F17</f>
        <v>-3071</v>
      </c>
      <c r="E232" s="90">
        <f>'[1]Covid Grants'!G17</f>
        <v>-3071</v>
      </c>
      <c r="F232" s="90">
        <f>'[1]Covid Grants'!H17</f>
        <v>-3071</v>
      </c>
      <c r="G232" s="91">
        <f>'[1]Covid Grants'!I17</f>
        <v>-3071</v>
      </c>
      <c r="H232" s="48"/>
      <c r="I232" s="48"/>
    </row>
    <row r="233" spans="1:9" x14ac:dyDescent="0.25">
      <c r="A233" s="108"/>
      <c r="B233" s="130"/>
      <c r="C233" s="130"/>
      <c r="D233" s="130"/>
      <c r="E233" s="130"/>
      <c r="F233" s="130"/>
      <c r="G233" s="131"/>
      <c r="H233" s="48"/>
      <c r="I233" s="48"/>
    </row>
    <row r="234" spans="1:9" x14ac:dyDescent="0.25">
      <c r="A234" s="106" t="s">
        <v>53</v>
      </c>
      <c r="B234" s="130">
        <f>'[1]Covid Grants'!D358</f>
        <v>2439</v>
      </c>
      <c r="C234" s="130">
        <f>'[1]Covid Grants'!E358</f>
        <v>0</v>
      </c>
      <c r="D234" s="130">
        <f>'[1]Covid Grants'!F358</f>
        <v>0</v>
      </c>
      <c r="E234" s="130">
        <f>'[1]Covid Grants'!G358</f>
        <v>0</v>
      </c>
      <c r="F234" s="130">
        <f>'[1]Covid Grants'!H358</f>
        <v>0</v>
      </c>
      <c r="G234" s="131">
        <f>'[1]Covid Grants'!I358</f>
        <v>0</v>
      </c>
      <c r="H234" s="48"/>
      <c r="I234" s="48"/>
    </row>
    <row r="235" spans="1:9" x14ac:dyDescent="0.25">
      <c r="A235" s="108"/>
      <c r="B235" s="130"/>
      <c r="C235" s="130"/>
      <c r="D235" s="130"/>
      <c r="E235" s="130"/>
      <c r="F235" s="130"/>
      <c r="G235" s="131"/>
      <c r="H235" s="48"/>
      <c r="I235" s="48"/>
    </row>
    <row r="236" spans="1:9" x14ac:dyDescent="0.25">
      <c r="A236" s="108" t="s">
        <v>104</v>
      </c>
      <c r="B236" s="109">
        <f>'[1]Covid Grants'!D360</f>
        <v>-3071</v>
      </c>
      <c r="C236" s="109">
        <f>'[1]Covid Grants'!E360</f>
        <v>-3071</v>
      </c>
      <c r="D236" s="109">
        <f>'[1]Covid Grants'!F360</f>
        <v>-3071</v>
      </c>
      <c r="E236" s="109">
        <f>'[1]Covid Grants'!G360</f>
        <v>-3071</v>
      </c>
      <c r="F236" s="109">
        <f>'[1]Covid Grants'!H360</f>
        <v>-3071</v>
      </c>
      <c r="G236" s="110">
        <f>'[1]Covid Grants'!I360</f>
        <v>-3071</v>
      </c>
      <c r="H236" s="48" t="s">
        <v>25</v>
      </c>
      <c r="I236" s="48"/>
    </row>
    <row r="237" spans="1:9" x14ac:dyDescent="0.25">
      <c r="A237" s="108"/>
      <c r="B237" s="130"/>
      <c r="C237" s="130"/>
      <c r="D237" s="130"/>
      <c r="E237" s="130"/>
      <c r="F237" s="130"/>
      <c r="G237" s="131"/>
      <c r="H237" s="48"/>
      <c r="I237" s="48"/>
    </row>
    <row r="238" spans="1:9" x14ac:dyDescent="0.25">
      <c r="A238" s="132" t="str">
        <f>IF(ISBLANK('[1]Covid Grants'!B363),"",'[1]Covid Grants'!B363)</f>
        <v>School Led Tutoring Grant</v>
      </c>
      <c r="B238" s="130"/>
      <c r="C238" s="130"/>
      <c r="D238" s="130"/>
      <c r="E238" s="130"/>
      <c r="F238" s="130"/>
      <c r="G238" s="131"/>
      <c r="H238" s="48"/>
      <c r="I238" s="48"/>
    </row>
    <row r="239" spans="1:9" x14ac:dyDescent="0.25">
      <c r="A239" s="108" t="s">
        <v>100</v>
      </c>
      <c r="B239" s="58">
        <f>'[1]Covid Grants'!D366</f>
        <v>0</v>
      </c>
      <c r="C239" s="58">
        <f>'[1]Covid Grants'!E366</f>
        <v>-1965</v>
      </c>
      <c r="D239" s="58">
        <f>'[1]Covid Grants'!F366</f>
        <v>-1965</v>
      </c>
      <c r="E239" s="58">
        <f>'[1]Covid Grants'!G366</f>
        <v>-1965</v>
      </c>
      <c r="F239" s="58">
        <f>'[1]Covid Grants'!H366</f>
        <v>-1965</v>
      </c>
      <c r="G239" s="113">
        <f>'[1]Covid Grants'!I366</f>
        <v>-1965</v>
      </c>
      <c r="I239" s="48"/>
    </row>
    <row r="240" spans="1:9" x14ac:dyDescent="0.25">
      <c r="A240" s="108" t="s">
        <v>131</v>
      </c>
      <c r="B240" s="130">
        <f>'[1]Covid Grants'!D371</f>
        <v>-4725</v>
      </c>
      <c r="C240" s="130">
        <f>'[1]Covid Grants'!E371</f>
        <v>0</v>
      </c>
      <c r="D240" s="130">
        <f>'[1]Covid Grants'!F371</f>
        <v>0</v>
      </c>
      <c r="E240" s="130">
        <f>'[1]Covid Grants'!G371</f>
        <v>0</v>
      </c>
      <c r="F240" s="130">
        <f>'[1]Covid Grants'!H371</f>
        <v>0</v>
      </c>
      <c r="G240" s="131">
        <f>'[1]Covid Grants'!I371</f>
        <v>0</v>
      </c>
      <c r="H240" s="48"/>
      <c r="I240" s="48"/>
    </row>
    <row r="241" spans="1:9" x14ac:dyDescent="0.25">
      <c r="A241" s="125" t="s">
        <v>122</v>
      </c>
      <c r="B241" s="90">
        <f>'[1]Covid Grants'!D373</f>
        <v>-4725</v>
      </c>
      <c r="C241" s="90">
        <f>'[1]Covid Grants'!E373</f>
        <v>-1965</v>
      </c>
      <c r="D241" s="90">
        <f>'[1]Covid Grants'!F373</f>
        <v>-1965</v>
      </c>
      <c r="E241" s="90">
        <f>'[1]Covid Grants'!G373</f>
        <v>-1965</v>
      </c>
      <c r="F241" s="90">
        <f>'[1]Covid Grants'!H373</f>
        <v>-1965</v>
      </c>
      <c r="G241" s="91">
        <f>'[1]Covid Grants'!I373</f>
        <v>-1965</v>
      </c>
      <c r="H241" s="48"/>
      <c r="I241" s="48"/>
    </row>
    <row r="242" spans="1:9" x14ac:dyDescent="0.25">
      <c r="A242" s="125"/>
      <c r="B242" s="130"/>
      <c r="C242" s="130"/>
      <c r="D242" s="130"/>
      <c r="E242" s="130"/>
      <c r="F242" s="130"/>
      <c r="G242" s="131"/>
      <c r="H242" s="48"/>
      <c r="I242" s="48"/>
    </row>
    <row r="243" spans="1:9" x14ac:dyDescent="0.25">
      <c r="A243" s="106" t="s">
        <v>53</v>
      </c>
      <c r="B243" s="130">
        <f>'[1]Covid Grants'!D714</f>
        <v>2760</v>
      </c>
      <c r="C243" s="130">
        <f>'[1]Covid Grants'!E714</f>
        <v>0</v>
      </c>
      <c r="D243" s="130">
        <f>'[1]Covid Grants'!F714</f>
        <v>0</v>
      </c>
      <c r="E243" s="130">
        <f>'[1]Covid Grants'!G714</f>
        <v>0</v>
      </c>
      <c r="F243" s="130">
        <f>'[1]Covid Grants'!H714</f>
        <v>0</v>
      </c>
      <c r="G243" s="131">
        <f>'[1]Covid Grants'!I714</f>
        <v>0</v>
      </c>
      <c r="H243" s="48"/>
      <c r="I243" s="48"/>
    </row>
    <row r="244" spans="1:9" x14ac:dyDescent="0.25">
      <c r="A244" s="108"/>
      <c r="B244" s="130"/>
      <c r="C244" s="130"/>
      <c r="D244" s="130"/>
      <c r="E244" s="130"/>
      <c r="F244" s="130"/>
      <c r="G244" s="131"/>
      <c r="H244" s="48"/>
      <c r="I244" s="48"/>
    </row>
    <row r="245" spans="1:9" x14ac:dyDescent="0.25">
      <c r="A245" s="108" t="s">
        <v>104</v>
      </c>
      <c r="B245" s="109">
        <f>'[1]Covid Grants'!D716</f>
        <v>-1965</v>
      </c>
      <c r="C245" s="109">
        <f>'[1]Covid Grants'!E716</f>
        <v>-1965</v>
      </c>
      <c r="D245" s="109">
        <f>'[1]Covid Grants'!F716</f>
        <v>-1965</v>
      </c>
      <c r="E245" s="109">
        <f>'[1]Covid Grants'!G716</f>
        <v>-1965</v>
      </c>
      <c r="F245" s="109">
        <f>'[1]Covid Grants'!H716</f>
        <v>-1965</v>
      </c>
      <c r="G245" s="110">
        <f>'[1]Covid Grants'!I716</f>
        <v>-1965</v>
      </c>
      <c r="H245" s="48" t="s">
        <v>25</v>
      </c>
      <c r="I245" s="48"/>
    </row>
    <row r="246" spans="1:9" x14ac:dyDescent="0.25">
      <c r="A246" s="108"/>
      <c r="B246" s="130"/>
      <c r="C246" s="130"/>
      <c r="D246" s="130"/>
      <c r="E246" s="130"/>
      <c r="F246" s="130"/>
      <c r="G246" s="131"/>
      <c r="H246" s="48"/>
      <c r="I246" s="48"/>
    </row>
    <row r="247" spans="1:9" x14ac:dyDescent="0.25">
      <c r="A247" s="132" t="str">
        <f>IF(ISBLANK('[1]Covid Grants'!B719),"",'[1]Covid Grants'!B719)</f>
        <v>Holiday Activites and Food</v>
      </c>
      <c r="B247" s="130"/>
      <c r="C247" s="130"/>
      <c r="D247" s="130"/>
      <c r="E247" s="130"/>
      <c r="F247" s="130"/>
      <c r="G247" s="131"/>
      <c r="H247" s="48"/>
      <c r="I247" s="48"/>
    </row>
    <row r="248" spans="1:9" x14ac:dyDescent="0.25">
      <c r="A248" s="108" t="s">
        <v>100</v>
      </c>
      <c r="B248" s="58">
        <f>'[1]Covid Grants'!D722</f>
        <v>0</v>
      </c>
      <c r="C248" s="58">
        <f>'[1]Covid Grants'!E722</f>
        <v>0</v>
      </c>
      <c r="D248" s="58">
        <f>'[1]Covid Grants'!F722</f>
        <v>0</v>
      </c>
      <c r="E248" s="58">
        <f>'[1]Covid Grants'!G722</f>
        <v>0</v>
      </c>
      <c r="F248" s="58">
        <f>'[1]Covid Grants'!H722</f>
        <v>0</v>
      </c>
      <c r="G248" s="113">
        <f>'[1]Covid Grants'!I722</f>
        <v>0</v>
      </c>
      <c r="I248" s="48"/>
    </row>
    <row r="249" spans="1:9" x14ac:dyDescent="0.25">
      <c r="A249" s="108" t="s">
        <v>131</v>
      </c>
      <c r="B249" s="130">
        <f>'[1]Covid Grants'!D727</f>
        <v>0</v>
      </c>
      <c r="C249" s="130">
        <f>'[1]Covid Grants'!E727</f>
        <v>0</v>
      </c>
      <c r="D249" s="130">
        <f>'[1]Covid Grants'!F727</f>
        <v>0</v>
      </c>
      <c r="E249" s="130">
        <f>'[1]Covid Grants'!G727</f>
        <v>0</v>
      </c>
      <c r="F249" s="130">
        <f>'[1]Covid Grants'!H727</f>
        <v>0</v>
      </c>
      <c r="G249" s="131">
        <f>'[1]Covid Grants'!I727</f>
        <v>0</v>
      </c>
      <c r="H249" s="48"/>
      <c r="I249" s="48"/>
    </row>
    <row r="250" spans="1:9" x14ac:dyDescent="0.25">
      <c r="A250" s="125" t="s">
        <v>122</v>
      </c>
      <c r="B250" s="90">
        <f>'[1]Covid Grants'!D729</f>
        <v>0</v>
      </c>
      <c r="C250" s="90">
        <f>'[1]Covid Grants'!E729</f>
        <v>0</v>
      </c>
      <c r="D250" s="90">
        <f>'[1]Covid Grants'!F729</f>
        <v>0</v>
      </c>
      <c r="E250" s="90">
        <f>'[1]Covid Grants'!G729</f>
        <v>0</v>
      </c>
      <c r="F250" s="90">
        <f>'[1]Covid Grants'!H729</f>
        <v>0</v>
      </c>
      <c r="G250" s="91">
        <f>'[1]Covid Grants'!I729</f>
        <v>0</v>
      </c>
      <c r="H250" s="48"/>
      <c r="I250" s="48"/>
    </row>
    <row r="251" spans="1:9" x14ac:dyDescent="0.25">
      <c r="A251" s="125"/>
      <c r="B251" s="130"/>
      <c r="C251" s="130"/>
      <c r="D251" s="130"/>
      <c r="E251" s="130"/>
      <c r="F251" s="130"/>
      <c r="G251" s="131"/>
      <c r="H251" s="48"/>
      <c r="I251" s="48"/>
    </row>
    <row r="252" spans="1:9" x14ac:dyDescent="0.25">
      <c r="A252" s="106" t="s">
        <v>53</v>
      </c>
      <c r="B252" s="130">
        <f>'[1]Covid Grants'!D1070</f>
        <v>0</v>
      </c>
      <c r="C252" s="130">
        <f>'[1]Covid Grants'!E1070</f>
        <v>0</v>
      </c>
      <c r="D252" s="130">
        <f>'[1]Covid Grants'!F1070</f>
        <v>0</v>
      </c>
      <c r="E252" s="130">
        <f>'[1]Covid Grants'!G1070</f>
        <v>0</v>
      </c>
      <c r="F252" s="130">
        <f>'[1]Covid Grants'!H1070</f>
        <v>0</v>
      </c>
      <c r="G252" s="131">
        <f>'[1]Covid Grants'!I1070</f>
        <v>0</v>
      </c>
      <c r="H252" s="48"/>
      <c r="I252" s="48"/>
    </row>
    <row r="253" spans="1:9" x14ac:dyDescent="0.25">
      <c r="A253" s="108"/>
      <c r="B253" s="130"/>
      <c r="C253" s="130"/>
      <c r="D253" s="130"/>
      <c r="E253" s="130"/>
      <c r="F253" s="130"/>
      <c r="G253" s="131"/>
      <c r="H253" s="48"/>
      <c r="I253" s="48"/>
    </row>
    <row r="254" spans="1:9" x14ac:dyDescent="0.25">
      <c r="A254" s="108" t="s">
        <v>104</v>
      </c>
      <c r="B254" s="109">
        <f>'[1]Covid Grants'!D1072</f>
        <v>0</v>
      </c>
      <c r="C254" s="109">
        <f>'[1]Covid Grants'!E1072</f>
        <v>0</v>
      </c>
      <c r="D254" s="109">
        <f>'[1]Covid Grants'!F1072</f>
        <v>0</v>
      </c>
      <c r="E254" s="109">
        <f>'[1]Covid Grants'!G1072</f>
        <v>0</v>
      </c>
      <c r="F254" s="109">
        <f>'[1]Covid Grants'!H1072</f>
        <v>0</v>
      </c>
      <c r="G254" s="110">
        <f>'[1]Covid Grants'!I1072</f>
        <v>0</v>
      </c>
      <c r="H254" s="48" t="s">
        <v>25</v>
      </c>
      <c r="I254" s="48"/>
    </row>
    <row r="255" spans="1:9" x14ac:dyDescent="0.25">
      <c r="A255" s="108"/>
      <c r="B255" s="116"/>
      <c r="C255" s="130"/>
      <c r="D255" s="130"/>
      <c r="E255" s="130"/>
      <c r="F255" s="130"/>
      <c r="G255" s="131"/>
      <c r="H255" s="48"/>
      <c r="I255" s="48"/>
    </row>
    <row r="256" spans="1:9" x14ac:dyDescent="0.25">
      <c r="A256" s="132" t="str">
        <f>IF(ISBLANK('[1]Covid Grants'!B1075),"",'[1]Covid Grants'!B1075)</f>
        <v>Catch Up Premium</v>
      </c>
      <c r="B256" s="130"/>
      <c r="C256" s="130"/>
      <c r="D256" s="130"/>
      <c r="E256" s="130"/>
      <c r="F256" s="130"/>
      <c r="G256" s="131"/>
      <c r="H256" s="48"/>
      <c r="I256" s="48"/>
    </row>
    <row r="257" spans="1:9" x14ac:dyDescent="0.25">
      <c r="A257" s="108" t="s">
        <v>100</v>
      </c>
      <c r="B257" s="58">
        <f>'[1]Covid Grants'!D1078</f>
        <v>-8502</v>
      </c>
      <c r="C257" s="58">
        <f>'[1]Covid Grants'!E1078</f>
        <v>-8686</v>
      </c>
      <c r="D257" s="58">
        <f>'[1]Covid Grants'!F1078</f>
        <v>-8686</v>
      </c>
      <c r="E257" s="58">
        <f>'[1]Covid Grants'!G1078</f>
        <v>-8686</v>
      </c>
      <c r="F257" s="58">
        <f>'[1]Covid Grants'!H1078</f>
        <v>-8686</v>
      </c>
      <c r="G257" s="113">
        <f>'[1]Covid Grants'!I1078</f>
        <v>-8686</v>
      </c>
      <c r="I257" s="48"/>
    </row>
    <row r="258" spans="1:9" x14ac:dyDescent="0.25">
      <c r="A258" s="108" t="s">
        <v>131</v>
      </c>
      <c r="B258" s="130">
        <f>'[1]Covid Grants'!D1083</f>
        <v>-10260</v>
      </c>
      <c r="C258" s="130">
        <f>'[1]Covid Grants'!E1083</f>
        <v>0</v>
      </c>
      <c r="D258" s="130">
        <f>'[1]Covid Grants'!F1083</f>
        <v>0</v>
      </c>
      <c r="E258" s="130">
        <f>'[1]Covid Grants'!G1083</f>
        <v>0</v>
      </c>
      <c r="F258" s="130">
        <f>'[1]Covid Grants'!H1083</f>
        <v>0</v>
      </c>
      <c r="G258" s="131">
        <f>'[1]Covid Grants'!I1083</f>
        <v>0</v>
      </c>
      <c r="H258" s="48"/>
      <c r="I258" s="48"/>
    </row>
    <row r="259" spans="1:9" x14ac:dyDescent="0.25">
      <c r="A259" s="125" t="s">
        <v>122</v>
      </c>
      <c r="B259" s="90">
        <f>'[1]Covid Grants'!D1085</f>
        <v>-18762</v>
      </c>
      <c r="C259" s="90">
        <f>'[1]Covid Grants'!E1085</f>
        <v>-8686</v>
      </c>
      <c r="D259" s="90">
        <f>'[1]Covid Grants'!F1085</f>
        <v>-8686</v>
      </c>
      <c r="E259" s="90">
        <f>'[1]Covid Grants'!G1085</f>
        <v>-8686</v>
      </c>
      <c r="F259" s="90">
        <f>'[1]Covid Grants'!H1085</f>
        <v>-8686</v>
      </c>
      <c r="G259" s="91">
        <f>'[1]Covid Grants'!I1085</f>
        <v>-8686</v>
      </c>
      <c r="H259" s="48"/>
      <c r="I259" s="48"/>
    </row>
    <row r="260" spans="1:9" x14ac:dyDescent="0.25">
      <c r="A260" s="125"/>
      <c r="B260" s="130"/>
      <c r="C260" s="130"/>
      <c r="D260" s="130"/>
      <c r="E260" s="130"/>
      <c r="F260" s="130"/>
      <c r="G260" s="131"/>
      <c r="H260" s="48"/>
      <c r="I260" s="48"/>
    </row>
    <row r="261" spans="1:9" x14ac:dyDescent="0.25">
      <c r="A261" s="106" t="s">
        <v>53</v>
      </c>
      <c r="B261" s="130">
        <f>'[1]Covid Grants'!D1426</f>
        <v>10076</v>
      </c>
      <c r="C261" s="130">
        <f>'[1]Covid Grants'!E1426</f>
        <v>0</v>
      </c>
      <c r="D261" s="130">
        <f>'[1]Covid Grants'!F1426</f>
        <v>0</v>
      </c>
      <c r="E261" s="130">
        <f>'[1]Covid Grants'!G1426</f>
        <v>0</v>
      </c>
      <c r="F261" s="130">
        <f>'[1]Covid Grants'!H1426</f>
        <v>0</v>
      </c>
      <c r="G261" s="131">
        <f>'[1]Covid Grants'!I1426</f>
        <v>0</v>
      </c>
      <c r="H261" s="48"/>
      <c r="I261" s="48"/>
    </row>
    <row r="262" spans="1:9" x14ac:dyDescent="0.25">
      <c r="A262" s="108"/>
      <c r="B262" s="130"/>
      <c r="C262" s="130"/>
      <c r="D262" s="130"/>
      <c r="E262" s="130"/>
      <c r="F262" s="130"/>
      <c r="G262" s="131"/>
      <c r="H262" s="48"/>
      <c r="I262" s="48"/>
    </row>
    <row r="263" spans="1:9" x14ac:dyDescent="0.25">
      <c r="A263" s="108" t="s">
        <v>104</v>
      </c>
      <c r="B263" s="109">
        <f>'[1]Covid Grants'!D1428</f>
        <v>-8686</v>
      </c>
      <c r="C263" s="109">
        <f>'[1]Covid Grants'!E1428</f>
        <v>-8686</v>
      </c>
      <c r="D263" s="109">
        <f>'[1]Covid Grants'!F1428</f>
        <v>-8686</v>
      </c>
      <c r="E263" s="109">
        <f>'[1]Covid Grants'!G1428</f>
        <v>-8686</v>
      </c>
      <c r="F263" s="109">
        <f>'[1]Covid Grants'!H1428</f>
        <v>-8686</v>
      </c>
      <c r="G263" s="110">
        <f>'[1]Covid Grants'!I1428</f>
        <v>-8686</v>
      </c>
      <c r="H263" s="48" t="s">
        <v>25</v>
      </c>
      <c r="I263" s="48"/>
    </row>
    <row r="264" spans="1:9" x14ac:dyDescent="0.25">
      <c r="A264" s="108"/>
      <c r="B264" s="58"/>
      <c r="C264" s="134"/>
      <c r="D264" s="58"/>
      <c r="E264" s="58"/>
      <c r="F264" s="58"/>
      <c r="G264" s="113"/>
      <c r="H264" s="48"/>
      <c r="I264" s="48"/>
    </row>
    <row r="265" spans="1:9" x14ac:dyDescent="0.25">
      <c r="A265" s="132" t="str">
        <f>IF(ISBLANK('[1]Covid Grants'!B1431),"",'[1]Covid Grants'!B1431)</f>
        <v/>
      </c>
      <c r="B265" s="130"/>
      <c r="C265" s="130"/>
      <c r="D265" s="130"/>
      <c r="E265" s="130"/>
      <c r="F265" s="130"/>
      <c r="G265" s="131"/>
      <c r="H265" s="48"/>
      <c r="I265" s="48"/>
    </row>
    <row r="266" spans="1:9" x14ac:dyDescent="0.25">
      <c r="A266" s="108" t="s">
        <v>100</v>
      </c>
      <c r="B266" s="58">
        <f>'[1]Covid Grants'!D1434</f>
        <v>0</v>
      </c>
      <c r="C266" s="58">
        <f>'[1]Covid Grants'!E1434</f>
        <v>0</v>
      </c>
      <c r="D266" s="58">
        <f>'[1]Covid Grants'!F1434</f>
        <v>0</v>
      </c>
      <c r="E266" s="58">
        <f>'[1]Covid Grants'!G1434</f>
        <v>0</v>
      </c>
      <c r="F266" s="58">
        <f>'[1]Covid Grants'!H1434</f>
        <v>0</v>
      </c>
      <c r="G266" s="113">
        <f>'[1]Covid Grants'!I1434</f>
        <v>0</v>
      </c>
      <c r="I266" s="48"/>
    </row>
    <row r="267" spans="1:9" x14ac:dyDescent="0.25">
      <c r="A267" s="108" t="s">
        <v>131</v>
      </c>
      <c r="B267" s="130">
        <f>'[1]Covid Grants'!D1439</f>
        <v>0</v>
      </c>
      <c r="C267" s="130">
        <f>'[1]Covid Grants'!E1439</f>
        <v>0</v>
      </c>
      <c r="D267" s="130">
        <f>'[1]Covid Grants'!F1439</f>
        <v>0</v>
      </c>
      <c r="E267" s="130">
        <f>'[1]Covid Grants'!G1439</f>
        <v>0</v>
      </c>
      <c r="F267" s="130">
        <f>'[1]Covid Grants'!H1439</f>
        <v>0</v>
      </c>
      <c r="G267" s="131">
        <f>'[1]Covid Grants'!I1439</f>
        <v>0</v>
      </c>
      <c r="H267" s="48"/>
      <c r="I267" s="48"/>
    </row>
    <row r="268" spans="1:9" x14ac:dyDescent="0.25">
      <c r="A268" s="125" t="s">
        <v>122</v>
      </c>
      <c r="B268" s="90">
        <f>'[1]Covid Grants'!D1441</f>
        <v>0</v>
      </c>
      <c r="C268" s="90">
        <f>'[1]Covid Grants'!E1441</f>
        <v>0</v>
      </c>
      <c r="D268" s="90">
        <f>'[1]Covid Grants'!F1441</f>
        <v>0</v>
      </c>
      <c r="E268" s="90">
        <f>'[1]Covid Grants'!G1441</f>
        <v>0</v>
      </c>
      <c r="F268" s="90">
        <f>'[1]Covid Grants'!H1441</f>
        <v>0</v>
      </c>
      <c r="G268" s="91">
        <f>'[1]Covid Grants'!I1441</f>
        <v>0</v>
      </c>
      <c r="H268" s="48"/>
      <c r="I268" s="48"/>
    </row>
    <row r="269" spans="1:9" x14ac:dyDescent="0.25">
      <c r="A269" s="125"/>
      <c r="B269" s="130"/>
      <c r="C269" s="130"/>
      <c r="D269" s="130"/>
      <c r="E269" s="130"/>
      <c r="F269" s="130"/>
      <c r="G269" s="131"/>
      <c r="H269" s="48"/>
      <c r="I269" s="48"/>
    </row>
    <row r="270" spans="1:9" x14ac:dyDescent="0.25">
      <c r="A270" s="106" t="s">
        <v>53</v>
      </c>
      <c r="B270" s="130">
        <f>'[1]Covid Grants'!D1782</f>
        <v>0</v>
      </c>
      <c r="C270" s="130">
        <f>'[1]Covid Grants'!E1782</f>
        <v>0</v>
      </c>
      <c r="D270" s="130">
        <f>'[1]Covid Grants'!F1782</f>
        <v>0</v>
      </c>
      <c r="E270" s="130">
        <f>'[1]Covid Grants'!G1782</f>
        <v>0</v>
      </c>
      <c r="F270" s="130">
        <f>'[1]Covid Grants'!H1782</f>
        <v>0</v>
      </c>
      <c r="G270" s="131">
        <f>'[1]Covid Grants'!I1782</f>
        <v>0</v>
      </c>
      <c r="H270" s="48"/>
      <c r="I270" s="48"/>
    </row>
    <row r="271" spans="1:9" x14ac:dyDescent="0.25">
      <c r="A271" s="108"/>
      <c r="B271" s="130"/>
      <c r="C271" s="130"/>
      <c r="D271" s="130"/>
      <c r="E271" s="130"/>
      <c r="F271" s="130"/>
      <c r="G271" s="131"/>
      <c r="H271" s="48"/>
      <c r="I271" s="48"/>
    </row>
    <row r="272" spans="1:9" x14ac:dyDescent="0.25">
      <c r="A272" s="108" t="s">
        <v>104</v>
      </c>
      <c r="B272" s="109">
        <f>'[1]Covid Grants'!D1784</f>
        <v>0</v>
      </c>
      <c r="C272" s="109">
        <f>'[1]Covid Grants'!E1784</f>
        <v>0</v>
      </c>
      <c r="D272" s="109">
        <f>'[1]Covid Grants'!F1784</f>
        <v>0</v>
      </c>
      <c r="E272" s="109">
        <f>'[1]Covid Grants'!G1784</f>
        <v>0</v>
      </c>
      <c r="F272" s="109">
        <f>'[1]Covid Grants'!H1784</f>
        <v>0</v>
      </c>
      <c r="G272" s="110">
        <f>'[1]Covid Grants'!I1784</f>
        <v>0</v>
      </c>
      <c r="H272" s="48" t="s">
        <v>25</v>
      </c>
      <c r="I272" s="48"/>
    </row>
    <row r="273" spans="1:9" x14ac:dyDescent="0.25">
      <c r="A273" s="108"/>
      <c r="B273" s="130"/>
      <c r="C273" s="130"/>
      <c r="D273" s="130"/>
      <c r="E273" s="130"/>
      <c r="F273" s="130"/>
      <c r="G273" s="131"/>
      <c r="H273" s="48"/>
      <c r="I273" s="48"/>
    </row>
    <row r="274" spans="1:9" x14ac:dyDescent="0.25">
      <c r="A274" s="132">
        <f>'[1]Covid Grants'!B1786</f>
        <v>0</v>
      </c>
      <c r="B274" s="130"/>
      <c r="C274" s="130"/>
      <c r="D274" s="130"/>
      <c r="E274" s="130"/>
      <c r="F274" s="130"/>
      <c r="G274" s="131"/>
      <c r="H274" s="48"/>
      <c r="I274" s="48"/>
    </row>
    <row r="275" spans="1:9" x14ac:dyDescent="0.25">
      <c r="A275" s="108" t="s">
        <v>100</v>
      </c>
      <c r="B275" s="58">
        <f>'[1]Covid Grants'!D1789</f>
        <v>0</v>
      </c>
      <c r="C275" s="58">
        <f>'[1]Covid Grants'!E1789</f>
        <v>0</v>
      </c>
      <c r="D275" s="58">
        <f>'[1]Covid Grants'!F1789</f>
        <v>0</v>
      </c>
      <c r="E275" s="58">
        <f>'[1]Covid Grants'!G1789</f>
        <v>0</v>
      </c>
      <c r="F275" s="58">
        <f>'[1]Covid Grants'!H1789</f>
        <v>0</v>
      </c>
      <c r="G275" s="113">
        <f>'[1]Covid Grants'!I1789</f>
        <v>0</v>
      </c>
      <c r="H275" s="48"/>
      <c r="I275" s="48"/>
    </row>
    <row r="276" spans="1:9" x14ac:dyDescent="0.25">
      <c r="A276" s="108" t="s">
        <v>131</v>
      </c>
      <c r="B276" s="130">
        <f>'[1]Covid Grants'!D1794</f>
        <v>0</v>
      </c>
      <c r="C276" s="130">
        <f>'[1]Covid Grants'!E1794</f>
        <v>0</v>
      </c>
      <c r="D276" s="130">
        <f>'[1]Covid Grants'!F1794</f>
        <v>0</v>
      </c>
      <c r="E276" s="130">
        <f>'[1]Covid Grants'!G1794</f>
        <v>0</v>
      </c>
      <c r="F276" s="130">
        <f>'[1]Covid Grants'!H1794</f>
        <v>0</v>
      </c>
      <c r="G276" s="131">
        <f>'[1]Covid Grants'!I1794</f>
        <v>0</v>
      </c>
      <c r="H276" s="48"/>
      <c r="I276" s="48"/>
    </row>
    <row r="277" spans="1:9" x14ac:dyDescent="0.25">
      <c r="A277" s="125" t="s">
        <v>122</v>
      </c>
      <c r="B277" s="90">
        <f>'[1]Covid Grants'!D1796</f>
        <v>0</v>
      </c>
      <c r="C277" s="90">
        <f>'[1]Covid Grants'!E1796</f>
        <v>0</v>
      </c>
      <c r="D277" s="90">
        <f>'[1]Covid Grants'!F1796</f>
        <v>0</v>
      </c>
      <c r="E277" s="90">
        <f>'[1]Covid Grants'!G1796</f>
        <v>0</v>
      </c>
      <c r="F277" s="90">
        <f>'[1]Covid Grants'!H1796</f>
        <v>0</v>
      </c>
      <c r="G277" s="91">
        <f>'[1]Covid Grants'!I1796</f>
        <v>0</v>
      </c>
      <c r="H277" s="48"/>
      <c r="I277" s="48"/>
    </row>
    <row r="278" spans="1:9" x14ac:dyDescent="0.25">
      <c r="A278" s="125"/>
      <c r="B278" s="130"/>
      <c r="C278" s="130"/>
      <c r="D278" s="130"/>
      <c r="E278" s="130"/>
      <c r="F278" s="130"/>
      <c r="G278" s="131"/>
      <c r="H278" s="48"/>
      <c r="I278" s="48"/>
    </row>
    <row r="279" spans="1:9" x14ac:dyDescent="0.25">
      <c r="A279" s="106" t="s">
        <v>53</v>
      </c>
      <c r="B279" s="130">
        <f>'[1]Covid Grants'!D2137</f>
        <v>0</v>
      </c>
      <c r="C279" s="130">
        <f>'[1]Covid Grants'!E2137</f>
        <v>0</v>
      </c>
      <c r="D279" s="130">
        <f>'[1]Covid Grants'!F2137</f>
        <v>0</v>
      </c>
      <c r="E279" s="130">
        <f>'[1]Covid Grants'!G2137</f>
        <v>0</v>
      </c>
      <c r="F279" s="130">
        <f>'[1]Covid Grants'!H2137</f>
        <v>0</v>
      </c>
      <c r="G279" s="131">
        <f>'[1]Covid Grants'!I2137</f>
        <v>0</v>
      </c>
      <c r="H279" s="48"/>
      <c r="I279" s="48"/>
    </row>
    <row r="280" spans="1:9" x14ac:dyDescent="0.25">
      <c r="A280" s="108"/>
      <c r="B280" s="130"/>
      <c r="C280" s="130"/>
      <c r="D280" s="130"/>
      <c r="E280" s="130"/>
      <c r="F280" s="130"/>
      <c r="G280" s="131"/>
      <c r="H280" s="48"/>
      <c r="I280" s="48"/>
    </row>
    <row r="281" spans="1:9" x14ac:dyDescent="0.25">
      <c r="A281" s="108" t="s">
        <v>104</v>
      </c>
      <c r="B281" s="109">
        <f>'[1]Covid Grants'!D2139</f>
        <v>0</v>
      </c>
      <c r="C281" s="109">
        <f>'[1]Covid Grants'!E2139</f>
        <v>0</v>
      </c>
      <c r="D281" s="109">
        <f>'[1]Covid Grants'!F2139</f>
        <v>0</v>
      </c>
      <c r="E281" s="109">
        <f>'[1]Covid Grants'!G2139</f>
        <v>0</v>
      </c>
      <c r="F281" s="109">
        <f>'[1]Covid Grants'!H2139</f>
        <v>0</v>
      </c>
      <c r="G281" s="110">
        <f>'[1]Covid Grants'!I2139</f>
        <v>0</v>
      </c>
      <c r="H281" s="48"/>
      <c r="I281" s="48"/>
    </row>
    <row r="282" spans="1:9" x14ac:dyDescent="0.25">
      <c r="A282" s="108"/>
      <c r="B282" s="130"/>
      <c r="C282" s="130"/>
      <c r="D282" s="130"/>
      <c r="E282" s="130"/>
      <c r="F282" s="130"/>
      <c r="G282" s="131"/>
      <c r="H282" s="48"/>
      <c r="I282" s="48"/>
    </row>
    <row r="283" spans="1:9" x14ac:dyDescent="0.25">
      <c r="A283" s="132">
        <f>'[1]Covid Grants'!B2141</f>
        <v>0</v>
      </c>
      <c r="B283" s="130"/>
      <c r="C283" s="130"/>
      <c r="D283" s="130"/>
      <c r="E283" s="130"/>
      <c r="F283" s="130"/>
      <c r="G283" s="131"/>
      <c r="H283" s="48"/>
      <c r="I283" s="48"/>
    </row>
    <row r="284" spans="1:9" x14ac:dyDescent="0.25">
      <c r="A284" s="108" t="s">
        <v>100</v>
      </c>
      <c r="B284" s="58">
        <f>'[1]Covid Grants'!D2144</f>
        <v>0</v>
      </c>
      <c r="C284" s="58">
        <f>'[1]Covid Grants'!E2144</f>
        <v>0</v>
      </c>
      <c r="D284" s="58">
        <f>'[1]Covid Grants'!F2144</f>
        <v>0</v>
      </c>
      <c r="E284" s="58">
        <f>'[1]Covid Grants'!G2144</f>
        <v>0</v>
      </c>
      <c r="F284" s="58">
        <f>'[1]Covid Grants'!H2144</f>
        <v>0</v>
      </c>
      <c r="G284" s="113">
        <f>'[1]Covid Grants'!I2144</f>
        <v>0</v>
      </c>
      <c r="H284" s="48"/>
      <c r="I284" s="48"/>
    </row>
    <row r="285" spans="1:9" x14ac:dyDescent="0.25">
      <c r="A285" s="108" t="s">
        <v>131</v>
      </c>
      <c r="B285" s="130">
        <f>'[1]Covid Grants'!D2149</f>
        <v>0</v>
      </c>
      <c r="C285" s="130">
        <f>'[1]Covid Grants'!E2149</f>
        <v>0</v>
      </c>
      <c r="D285" s="130">
        <f>'[1]Covid Grants'!F2149</f>
        <v>0</v>
      </c>
      <c r="E285" s="130">
        <f>'[1]Covid Grants'!G2149</f>
        <v>0</v>
      </c>
      <c r="F285" s="130">
        <f>'[1]Covid Grants'!H2149</f>
        <v>0</v>
      </c>
      <c r="G285" s="131">
        <f>'[1]Covid Grants'!I2149</f>
        <v>0</v>
      </c>
      <c r="H285" s="48"/>
      <c r="I285" s="48"/>
    </row>
    <row r="286" spans="1:9" x14ac:dyDescent="0.25">
      <c r="A286" s="125" t="s">
        <v>122</v>
      </c>
      <c r="B286" s="90">
        <f>'[1]Covid Grants'!D2151</f>
        <v>0</v>
      </c>
      <c r="C286" s="90">
        <f>'[1]Covid Grants'!E2151</f>
        <v>0</v>
      </c>
      <c r="D286" s="90">
        <f>'[1]Covid Grants'!F2151</f>
        <v>0</v>
      </c>
      <c r="E286" s="90">
        <f>'[1]Covid Grants'!G2151</f>
        <v>0</v>
      </c>
      <c r="F286" s="90">
        <f>'[1]Covid Grants'!H2151</f>
        <v>0</v>
      </c>
      <c r="G286" s="91">
        <f>'[1]Covid Grants'!I2151</f>
        <v>0</v>
      </c>
      <c r="H286" s="48"/>
      <c r="I286" s="48"/>
    </row>
    <row r="287" spans="1:9" x14ac:dyDescent="0.25">
      <c r="A287" s="125"/>
      <c r="B287" s="130"/>
      <c r="C287" s="130"/>
      <c r="D287" s="130"/>
      <c r="E287" s="130"/>
      <c r="F287" s="130"/>
      <c r="G287" s="131"/>
      <c r="H287" s="48"/>
      <c r="I287" s="48"/>
    </row>
    <row r="288" spans="1:9" x14ac:dyDescent="0.25">
      <c r="A288" s="106" t="s">
        <v>53</v>
      </c>
      <c r="B288" s="130">
        <f>'[1]Covid Grants'!D2492</f>
        <v>0</v>
      </c>
      <c r="C288" s="130">
        <f>'[1]Covid Grants'!E2492</f>
        <v>0</v>
      </c>
      <c r="D288" s="130">
        <f>'[1]Covid Grants'!F2492</f>
        <v>0</v>
      </c>
      <c r="E288" s="130">
        <f>'[1]Covid Grants'!G2492</f>
        <v>0</v>
      </c>
      <c r="F288" s="130">
        <f>'[1]Covid Grants'!H2492</f>
        <v>0</v>
      </c>
      <c r="G288" s="131">
        <f>'[1]Covid Grants'!I2492</f>
        <v>0</v>
      </c>
      <c r="H288" s="48"/>
      <c r="I288" s="48"/>
    </row>
    <row r="289" spans="1:9" x14ac:dyDescent="0.25">
      <c r="A289" s="108"/>
      <c r="B289" s="130"/>
      <c r="C289" s="130"/>
      <c r="D289" s="130"/>
      <c r="E289" s="130"/>
      <c r="F289" s="130"/>
      <c r="G289" s="131"/>
      <c r="H289" s="48"/>
      <c r="I289" s="48"/>
    </row>
    <row r="290" spans="1:9" ht="13.8" thickBot="1" x14ac:dyDescent="0.3">
      <c r="A290" s="114" t="s">
        <v>104</v>
      </c>
      <c r="B290" s="92">
        <f>'[1]Covid Grants'!D2494</f>
        <v>0</v>
      </c>
      <c r="C290" s="92">
        <f>'[1]Covid Grants'!E2494</f>
        <v>0</v>
      </c>
      <c r="D290" s="92">
        <f>'[1]Covid Grants'!F2494</f>
        <v>0</v>
      </c>
      <c r="E290" s="92">
        <f>'[1]Covid Grants'!G2494</f>
        <v>0</v>
      </c>
      <c r="F290" s="92">
        <f>'[1]Covid Grants'!H2494</f>
        <v>0</v>
      </c>
      <c r="G290" s="94">
        <f>'[1]Covid Grants'!I2494</f>
        <v>0</v>
      </c>
      <c r="H290" s="48"/>
      <c r="I290" s="48"/>
    </row>
    <row r="291" spans="1:9" x14ac:dyDescent="0.25">
      <c r="I291" s="48"/>
    </row>
    <row r="292" spans="1:9" ht="13.8" thickBot="1" x14ac:dyDescent="0.3">
      <c r="A292" s="115"/>
      <c r="B292" s="58"/>
      <c r="C292" s="134"/>
      <c r="D292" s="58"/>
      <c r="E292" s="58"/>
      <c r="F292" s="58"/>
      <c r="G292" s="58"/>
      <c r="H292" s="48"/>
      <c r="I292" s="48"/>
    </row>
    <row r="293" spans="1:9" x14ac:dyDescent="0.25">
      <c r="A293" s="49" t="s">
        <v>133</v>
      </c>
      <c r="B293" s="102" t="s">
        <v>21</v>
      </c>
      <c r="C293" s="102" t="s">
        <v>21</v>
      </c>
      <c r="D293" s="102" t="s">
        <v>21</v>
      </c>
      <c r="E293" s="102" t="s">
        <v>21</v>
      </c>
      <c r="F293" s="102" t="s">
        <v>21</v>
      </c>
      <c r="G293" s="103" t="s">
        <v>21</v>
      </c>
      <c r="H293" s="48"/>
      <c r="I293" s="48"/>
    </row>
    <row r="294" spans="1:9" x14ac:dyDescent="0.25">
      <c r="A294" s="108" t="s">
        <v>100</v>
      </c>
      <c r="B294" s="135">
        <v>-866</v>
      </c>
      <c r="C294" s="130">
        <f>B297</f>
        <v>-415</v>
      </c>
      <c r="D294" s="130">
        <f>C297</f>
        <v>-4865</v>
      </c>
      <c r="E294" s="130">
        <f>D297</f>
        <v>-12341</v>
      </c>
      <c r="F294" s="130">
        <f>E297</f>
        <v>-19817</v>
      </c>
      <c r="G294" s="131">
        <f>F297</f>
        <v>-27293</v>
      </c>
      <c r="I294" s="48"/>
    </row>
    <row r="295" spans="1:9" x14ac:dyDescent="0.25">
      <c r="A295" s="23" t="s">
        <v>12</v>
      </c>
      <c r="B295" s="135">
        <v>-7549</v>
      </c>
      <c r="C295" s="135">
        <v>-7476</v>
      </c>
      <c r="D295" s="135">
        <v>-7476</v>
      </c>
      <c r="E295" s="135">
        <v>-7476</v>
      </c>
      <c r="F295" s="135">
        <v>-7476</v>
      </c>
      <c r="G295" s="135">
        <v>-7476</v>
      </c>
      <c r="H295" s="48"/>
      <c r="I295" s="48"/>
    </row>
    <row r="296" spans="1:9" x14ac:dyDescent="0.25">
      <c r="A296" s="23" t="s">
        <v>134</v>
      </c>
      <c r="B296" s="135">
        <v>8000</v>
      </c>
      <c r="C296" s="135">
        <v>3026</v>
      </c>
      <c r="D296" s="135">
        <v>0</v>
      </c>
      <c r="E296" s="135">
        <v>0</v>
      </c>
      <c r="F296" s="135">
        <v>0</v>
      </c>
      <c r="G296" s="136">
        <v>0</v>
      </c>
      <c r="H296" s="48"/>
      <c r="I296" s="48"/>
    </row>
    <row r="297" spans="1:9" ht="13.8" thickBot="1" x14ac:dyDescent="0.3">
      <c r="A297" s="114" t="s">
        <v>104</v>
      </c>
      <c r="B297" s="92">
        <f t="shared" ref="B297:G297" si="23">SUM(B294:B296)</f>
        <v>-415</v>
      </c>
      <c r="C297" s="93">
        <f t="shared" si="23"/>
        <v>-4865</v>
      </c>
      <c r="D297" s="92">
        <f t="shared" si="23"/>
        <v>-12341</v>
      </c>
      <c r="E297" s="92">
        <f t="shared" si="23"/>
        <v>-19817</v>
      </c>
      <c r="F297" s="92">
        <f t="shared" si="23"/>
        <v>-27293</v>
      </c>
      <c r="G297" s="94">
        <f t="shared" si="23"/>
        <v>-34769</v>
      </c>
      <c r="H297" s="48"/>
      <c r="I297" s="48"/>
    </row>
    <row r="298" spans="1:9" x14ac:dyDescent="0.25">
      <c r="A298" s="48"/>
      <c r="B298" s="48"/>
      <c r="C298" s="48"/>
      <c r="D298" s="48"/>
      <c r="E298" s="48"/>
      <c r="F298" s="48"/>
      <c r="G298" s="48"/>
      <c r="H298" s="48"/>
      <c r="I298" s="48"/>
    </row>
    <row r="299" spans="1:9" x14ac:dyDescent="0.25">
      <c r="A299" s="48"/>
      <c r="B299" s="48"/>
      <c r="C299" s="48"/>
      <c r="D299" s="48"/>
      <c r="E299" s="48"/>
      <c r="F299" s="48"/>
      <c r="G299" s="48"/>
      <c r="H299" s="48"/>
      <c r="I299" s="48"/>
    </row>
    <row r="300" spans="1:9" x14ac:dyDescent="0.25">
      <c r="A300" s="48"/>
      <c r="B300" s="48"/>
      <c r="C300" s="48"/>
      <c r="D300" s="48"/>
      <c r="E300" s="48"/>
      <c r="F300" s="48"/>
      <c r="G300" s="48"/>
      <c r="H300" s="48"/>
      <c r="I300" s="48"/>
    </row>
    <row r="301" spans="1:9" x14ac:dyDescent="0.25">
      <c r="A301" s="48"/>
      <c r="B301" s="48"/>
      <c r="C301" s="48"/>
      <c r="D301" s="48"/>
      <c r="E301" s="48"/>
      <c r="F301" s="48"/>
      <c r="G301" s="48"/>
      <c r="H301" s="48"/>
      <c r="I301" s="48"/>
    </row>
    <row r="302" spans="1:9" x14ac:dyDescent="0.25">
      <c r="A302" s="48"/>
      <c r="B302" s="48"/>
      <c r="C302" s="48"/>
      <c r="D302" s="48"/>
      <c r="E302" s="48"/>
      <c r="F302" s="48"/>
      <c r="G302" s="48"/>
      <c r="H302" s="48"/>
      <c r="I302" s="48"/>
    </row>
    <row r="303" spans="1:9" x14ac:dyDescent="0.25">
      <c r="A303" s="48"/>
      <c r="B303" s="48"/>
      <c r="C303" s="48"/>
      <c r="D303" s="48"/>
      <c r="E303" s="48"/>
      <c r="F303" s="48"/>
      <c r="G303" s="48"/>
      <c r="H303" s="48"/>
      <c r="I303" s="48"/>
    </row>
    <row r="304" spans="1:9" x14ac:dyDescent="0.25">
      <c r="A304" s="48"/>
      <c r="B304" s="48"/>
      <c r="C304" s="48"/>
      <c r="D304" s="48"/>
      <c r="E304" s="48"/>
      <c r="F304" s="48"/>
      <c r="G304" s="48"/>
      <c r="H304" s="48"/>
      <c r="I304" s="48"/>
    </row>
    <row r="305" spans="1:9" x14ac:dyDescent="0.25">
      <c r="A305" s="48"/>
      <c r="B305" s="48"/>
      <c r="C305" s="48"/>
      <c r="D305" s="48"/>
      <c r="E305" s="48"/>
      <c r="F305" s="48"/>
      <c r="G305" s="48"/>
      <c r="H305" s="48"/>
      <c r="I305" s="48"/>
    </row>
    <row r="306" spans="1:9" x14ac:dyDescent="0.25">
      <c r="A306" s="48"/>
      <c r="B306" s="48"/>
      <c r="C306" s="48"/>
      <c r="D306" s="48"/>
      <c r="E306" s="48"/>
      <c r="F306" s="48"/>
      <c r="G306" s="48"/>
      <c r="H306" s="48"/>
      <c r="I306" s="48"/>
    </row>
    <row r="307" spans="1:9" x14ac:dyDescent="0.25">
      <c r="A307" s="48"/>
      <c r="B307" s="48"/>
      <c r="C307" s="48"/>
      <c r="D307" s="48"/>
      <c r="E307" s="48"/>
      <c r="F307" s="48"/>
      <c r="G307" s="48"/>
      <c r="H307" s="48"/>
      <c r="I307" s="48"/>
    </row>
    <row r="308" spans="1:9" x14ac:dyDescent="0.25">
      <c r="A308" s="48"/>
      <c r="B308" s="48"/>
      <c r="C308" s="48"/>
      <c r="D308" s="48"/>
      <c r="E308" s="48"/>
      <c r="F308" s="48"/>
      <c r="G308" s="48"/>
      <c r="H308" s="48"/>
      <c r="I308" s="48"/>
    </row>
    <row r="309" spans="1:9" x14ac:dyDescent="0.25">
      <c r="A309" s="48"/>
      <c r="B309" s="48"/>
      <c r="C309" s="48"/>
      <c r="D309" s="48"/>
      <c r="E309" s="48"/>
      <c r="F309" s="48"/>
      <c r="G309" s="48"/>
      <c r="H309" s="48"/>
      <c r="I309" s="48"/>
    </row>
    <row r="310" spans="1:9" x14ac:dyDescent="0.25">
      <c r="A310" s="48"/>
      <c r="B310" s="48"/>
      <c r="C310" s="48"/>
      <c r="D310" s="48"/>
      <c r="E310" s="48"/>
      <c r="F310" s="48"/>
      <c r="G310" s="48"/>
      <c r="H310" s="48"/>
      <c r="I310" s="48"/>
    </row>
    <row r="311" spans="1:9" x14ac:dyDescent="0.25">
      <c r="A311" s="48"/>
      <c r="B311" s="48"/>
      <c r="C311" s="48"/>
      <c r="D311" s="48"/>
      <c r="E311" s="48"/>
      <c r="F311" s="48"/>
      <c r="G311" s="48"/>
      <c r="H311" s="48"/>
      <c r="I311" s="48"/>
    </row>
    <row r="312" spans="1:9" x14ac:dyDescent="0.25">
      <c r="A312" s="48"/>
      <c r="B312" s="48"/>
      <c r="C312" s="48"/>
      <c r="D312" s="48"/>
      <c r="E312" s="48"/>
      <c r="F312" s="48"/>
      <c r="G312" s="48"/>
      <c r="H312" s="48"/>
      <c r="I312" s="48"/>
    </row>
    <row r="313" spans="1:9" x14ac:dyDescent="0.25">
      <c r="A313" s="48"/>
      <c r="B313" s="48"/>
      <c r="C313" s="48"/>
      <c r="D313" s="48"/>
      <c r="E313" s="48"/>
      <c r="F313" s="48"/>
      <c r="G313" s="48"/>
      <c r="H313" s="48"/>
      <c r="I313" s="48"/>
    </row>
    <row r="314" spans="1:9" x14ac:dyDescent="0.25">
      <c r="A314" s="48"/>
      <c r="B314" s="48"/>
      <c r="C314" s="48"/>
      <c r="D314" s="48"/>
      <c r="E314" s="48"/>
      <c r="F314" s="48"/>
      <c r="G314" s="48"/>
      <c r="H314" s="48"/>
      <c r="I314" s="48"/>
    </row>
    <row r="315" spans="1:9" x14ac:dyDescent="0.25">
      <c r="A315" s="48"/>
      <c r="B315" s="48"/>
      <c r="C315" s="48"/>
      <c r="D315" s="48"/>
      <c r="E315" s="48"/>
      <c r="F315" s="48"/>
      <c r="G315" s="48"/>
      <c r="H315" s="48"/>
      <c r="I315" s="48"/>
    </row>
    <row r="316" spans="1:9" x14ac:dyDescent="0.25">
      <c r="A316" s="48"/>
      <c r="B316" s="48"/>
      <c r="C316" s="48"/>
      <c r="D316" s="48"/>
      <c r="E316" s="48"/>
      <c r="F316" s="48"/>
      <c r="G316" s="48"/>
      <c r="H316" s="48"/>
      <c r="I316" s="48"/>
    </row>
    <row r="317" spans="1:9" x14ac:dyDescent="0.25">
      <c r="A317" s="48"/>
      <c r="B317" s="48"/>
      <c r="C317" s="48"/>
      <c r="D317" s="48"/>
      <c r="E317" s="48"/>
      <c r="F317" s="48"/>
      <c r="G317" s="48"/>
      <c r="H317" s="48"/>
      <c r="I317" s="48"/>
    </row>
    <row r="318" spans="1:9" x14ac:dyDescent="0.25">
      <c r="A318" s="48"/>
      <c r="B318" s="48"/>
      <c r="C318" s="48"/>
      <c r="D318" s="48"/>
      <c r="E318" s="48"/>
      <c r="F318" s="48"/>
      <c r="G318" s="48"/>
      <c r="H318" s="48"/>
      <c r="I318" s="48"/>
    </row>
    <row r="319" spans="1:9" x14ac:dyDescent="0.25">
      <c r="A319" s="48"/>
      <c r="B319" s="48"/>
      <c r="C319" s="48"/>
      <c r="D319" s="48"/>
      <c r="E319" s="48"/>
      <c r="F319" s="48"/>
      <c r="G319" s="48"/>
      <c r="H319" s="48"/>
      <c r="I319" s="48"/>
    </row>
    <row r="320" spans="1:9" x14ac:dyDescent="0.25">
      <c r="A320" s="48"/>
      <c r="B320" s="48"/>
      <c r="C320" s="48"/>
      <c r="D320" s="48"/>
      <c r="E320" s="48"/>
      <c r="F320" s="48"/>
      <c r="G320" s="48"/>
      <c r="H320" s="48"/>
      <c r="I320" s="48"/>
    </row>
    <row r="321" spans="1:9" x14ac:dyDescent="0.25">
      <c r="A321" s="48"/>
      <c r="B321" s="48"/>
      <c r="C321" s="48"/>
      <c r="D321" s="48"/>
      <c r="E321" s="48"/>
      <c r="F321" s="48"/>
      <c r="G321" s="48"/>
      <c r="H321" s="48"/>
      <c r="I321" s="48"/>
    </row>
    <row r="322" spans="1:9" x14ac:dyDescent="0.25">
      <c r="A322" s="48"/>
      <c r="B322" s="48"/>
      <c r="C322" s="48"/>
      <c r="D322" s="48"/>
      <c r="E322" s="48"/>
      <c r="F322" s="48"/>
      <c r="G322" s="48"/>
      <c r="H322" s="48"/>
      <c r="I322" s="48"/>
    </row>
    <row r="323" spans="1:9" x14ac:dyDescent="0.25">
      <c r="A323" s="48"/>
      <c r="B323" s="48"/>
      <c r="C323" s="48"/>
      <c r="D323" s="48"/>
      <c r="E323" s="48"/>
      <c r="F323" s="48"/>
      <c r="G323" s="48"/>
      <c r="H323" s="48"/>
      <c r="I323" s="48"/>
    </row>
    <row r="324" spans="1:9" x14ac:dyDescent="0.25">
      <c r="A324" s="48"/>
      <c r="B324" s="48"/>
      <c r="C324" s="48"/>
      <c r="D324" s="48"/>
      <c r="E324" s="48"/>
      <c r="F324" s="48"/>
      <c r="G324" s="48"/>
    </row>
  </sheetData>
  <sheetProtection algorithmName="SHA-512" hashValue="KAHDLl8zA8ZvqoehPVEd7bS6FaAsRnCJnLJvuB/rBgMZCjutcRQt+KUuR8XBNNwgopC87t49ONbjP2HB25dBFg==" saltValue="XDhqJuTTCOEujqaV8tAA/w==" spinCount="100000" sheet="1" formatCells="0"/>
  <mergeCells count="2">
    <mergeCell ref="J13:Q13"/>
    <mergeCell ref="J14:Q14"/>
  </mergeCells>
  <conditionalFormatting sqref="H14">
    <cfRule type="containsText" dxfId="398" priority="74" operator="containsText" text="INCORRECT">
      <formula>NOT(ISERROR(SEARCH("INCORRECT",H14)))</formula>
    </cfRule>
    <cfRule type="containsText" dxfId="397" priority="75" operator="containsText" text="CORRECT">
      <formula>NOT(ISERROR(SEARCH("CORRECT",H14)))</formula>
    </cfRule>
  </conditionalFormatting>
  <conditionalFormatting sqref="B95:F95">
    <cfRule type="cellIs" dxfId="396" priority="73" operator="greaterThan">
      <formula>0</formula>
    </cfRule>
  </conditionalFormatting>
  <conditionalFormatting sqref="B108:G108">
    <cfRule type="cellIs" dxfId="395" priority="72" operator="greaterThan">
      <formula>0</formula>
    </cfRule>
  </conditionalFormatting>
  <conditionalFormatting sqref="B123:G123">
    <cfRule type="cellIs" dxfId="394" priority="71" operator="greaterThan">
      <formula>0</formula>
    </cfRule>
  </conditionalFormatting>
  <conditionalFormatting sqref="B136:G136">
    <cfRule type="cellIs" dxfId="393" priority="70" operator="greaterThan">
      <formula>0</formula>
    </cfRule>
  </conditionalFormatting>
  <conditionalFormatting sqref="B149:G149">
    <cfRule type="cellIs" dxfId="392" priority="69" operator="greaterThan">
      <formula>0</formula>
    </cfRule>
  </conditionalFormatting>
  <conditionalFormatting sqref="B161:F161">
    <cfRule type="cellIs" dxfId="391" priority="68" operator="greaterThan">
      <formula>0</formula>
    </cfRule>
  </conditionalFormatting>
  <conditionalFormatting sqref="B173:F173">
    <cfRule type="cellIs" dxfId="390" priority="67" operator="greaterThan">
      <formula>0</formula>
    </cfRule>
  </conditionalFormatting>
  <conditionalFormatting sqref="B184:F184">
    <cfRule type="cellIs" dxfId="389" priority="66" operator="greaterThan">
      <formula>0</formula>
    </cfRule>
  </conditionalFormatting>
  <conditionalFormatting sqref="B196:G196">
    <cfRule type="cellIs" dxfId="388" priority="65" operator="greaterThan">
      <formula>0</formula>
    </cfRule>
  </conditionalFormatting>
  <conditionalFormatting sqref="B225:F225">
    <cfRule type="cellIs" dxfId="387" priority="64" operator="greaterThan">
      <formula>0</formula>
    </cfRule>
  </conditionalFormatting>
  <conditionalFormatting sqref="B78:G78">
    <cfRule type="cellIs" dxfId="386" priority="63" operator="greaterThan">
      <formula>0</formula>
    </cfRule>
  </conditionalFormatting>
  <conditionalFormatting sqref="B80:G80">
    <cfRule type="cellIs" dxfId="385" priority="62" operator="greaterThan">
      <formula>0</formula>
    </cfRule>
  </conditionalFormatting>
  <conditionalFormatting sqref="B15">
    <cfRule type="cellIs" dxfId="384" priority="61" operator="greaterThan">
      <formula>0</formula>
    </cfRule>
  </conditionalFormatting>
  <conditionalFormatting sqref="C15:G15">
    <cfRule type="cellIs" dxfId="383" priority="60" operator="greaterThan">
      <formula>0</formula>
    </cfRule>
  </conditionalFormatting>
  <conditionalFormatting sqref="G161">
    <cfRule type="cellIs" dxfId="382" priority="59" operator="greaterThan">
      <formula>0</formula>
    </cfRule>
  </conditionalFormatting>
  <conditionalFormatting sqref="G173">
    <cfRule type="cellIs" dxfId="381" priority="58" operator="greaterThan">
      <formula>0</formula>
    </cfRule>
  </conditionalFormatting>
  <conditionalFormatting sqref="G184">
    <cfRule type="cellIs" dxfId="380" priority="57" operator="greaterThan">
      <formula>0</formula>
    </cfRule>
  </conditionalFormatting>
  <conditionalFormatting sqref="G225">
    <cfRule type="cellIs" dxfId="379" priority="56" operator="greaterThan">
      <formula>0</formula>
    </cfRule>
  </conditionalFormatting>
  <conditionalFormatting sqref="G95">
    <cfRule type="cellIs" dxfId="378" priority="55" operator="greaterThan">
      <formula>0</formula>
    </cfRule>
  </conditionalFormatting>
  <conditionalFormatting sqref="B216:G216">
    <cfRule type="cellIs" dxfId="377" priority="54" operator="greaterThan">
      <formula>0</formula>
    </cfRule>
  </conditionalFormatting>
  <conditionalFormatting sqref="B207:G207">
    <cfRule type="cellIs" dxfId="376" priority="53" operator="greaterThan">
      <formula>0</formula>
    </cfRule>
  </conditionalFormatting>
  <conditionalFormatting sqref="J227:J255">
    <cfRule type="expression" dxfId="375" priority="50">
      <formula>AND(N227=1,K227="")</formula>
    </cfRule>
    <cfRule type="expression" dxfId="374" priority="51">
      <formula>AND(ABS(J227)&gt;0.2499,K227="")</formula>
    </cfRule>
    <cfRule type="expression" dxfId="373" priority="52">
      <formula>AND(ABS(J227)&gt;0.2499,K227&lt;&gt;"")</formula>
    </cfRule>
  </conditionalFormatting>
  <conditionalFormatting sqref="B245:G245">
    <cfRule type="cellIs" dxfId="372" priority="49" operator="greaterThan">
      <formula>0</formula>
    </cfRule>
  </conditionalFormatting>
  <conditionalFormatting sqref="B236:G236">
    <cfRule type="cellIs" dxfId="371" priority="48" operator="greaterThan">
      <formula>0</formula>
    </cfRule>
  </conditionalFormatting>
  <conditionalFormatting sqref="J256:J264">
    <cfRule type="expression" dxfId="370" priority="45">
      <formula>AND(N256=1,K256="")</formula>
    </cfRule>
    <cfRule type="expression" dxfId="369" priority="46">
      <formula>AND(ABS(J256)&gt;0.2499,K256="")</formula>
    </cfRule>
    <cfRule type="expression" dxfId="368" priority="47">
      <formula>AND(ABS(J256)&gt;0.2499,K256&lt;&gt;"")</formula>
    </cfRule>
  </conditionalFormatting>
  <conditionalFormatting sqref="B292:F292">
    <cfRule type="cellIs" dxfId="367" priority="44" operator="greaterThan">
      <formula>0</formula>
    </cfRule>
  </conditionalFormatting>
  <conditionalFormatting sqref="G292">
    <cfRule type="cellIs" dxfId="366" priority="43" operator="greaterThan">
      <formula>0</formula>
    </cfRule>
  </conditionalFormatting>
  <conditionalFormatting sqref="B263:G264">
    <cfRule type="cellIs" dxfId="365" priority="41" operator="greaterThan">
      <formula>0</formula>
    </cfRule>
  </conditionalFormatting>
  <conditionalFormatting sqref="B254:G254">
    <cfRule type="cellIs" dxfId="364" priority="42" operator="greaterThan">
      <formula>0</formula>
    </cfRule>
  </conditionalFormatting>
  <conditionalFormatting sqref="B272:G272">
    <cfRule type="cellIs" dxfId="363" priority="40" operator="greaterThan">
      <formula>0</formula>
    </cfRule>
  </conditionalFormatting>
  <conditionalFormatting sqref="B297:G297">
    <cfRule type="cellIs" dxfId="362" priority="39" operator="greaterThan">
      <formula>0</formula>
    </cfRule>
  </conditionalFormatting>
  <conditionalFormatting sqref="B281:G281">
    <cfRule type="cellIs" dxfId="361" priority="38" operator="greaterThan">
      <formula>0</formula>
    </cfRule>
  </conditionalFormatting>
  <conditionalFormatting sqref="B290:G290">
    <cfRule type="cellIs" dxfId="360" priority="37" operator="greaterThan">
      <formula>0</formula>
    </cfRule>
  </conditionalFormatting>
  <conditionalFormatting sqref="J25:J36">
    <cfRule type="expression" dxfId="359" priority="34">
      <formula>AND(N25=1,K25="")</formula>
    </cfRule>
    <cfRule type="expression" dxfId="358" priority="35">
      <formula>AND(ABS(J25)&gt;0.2499,K25="")</formula>
    </cfRule>
    <cfRule type="expression" dxfId="357" priority="36">
      <formula>AND(ABS(J25)&gt;0.2499,K25&lt;&gt;"")</formula>
    </cfRule>
  </conditionalFormatting>
  <conditionalFormatting sqref="J25:J36">
    <cfRule type="expression" dxfId="356" priority="33">
      <formula>AND(N25=0,K25&lt;&gt;"")</formula>
    </cfRule>
  </conditionalFormatting>
  <conditionalFormatting sqref="J43:J73">
    <cfRule type="expression" dxfId="355" priority="30">
      <formula>AND(N43=1,K43="")</formula>
    </cfRule>
    <cfRule type="expression" dxfId="354" priority="31">
      <formula>AND(ABS(J43)&gt;0.2499,K43="")</formula>
    </cfRule>
    <cfRule type="expression" dxfId="353" priority="32">
      <formula>AND(ABS(J43)&gt;0.2499,K43&lt;&gt;"")</formula>
    </cfRule>
  </conditionalFormatting>
  <conditionalFormatting sqref="J43:J73">
    <cfRule type="expression" dxfId="352" priority="29">
      <formula>AND(N43=0,K43&lt;&gt;"")</formula>
    </cfRule>
  </conditionalFormatting>
  <conditionalFormatting sqref="C154:G154">
    <cfRule type="cellIs" dxfId="351" priority="28" operator="greaterThan">
      <formula>0</formula>
    </cfRule>
  </conditionalFormatting>
  <conditionalFormatting sqref="B154">
    <cfRule type="cellIs" dxfId="350" priority="27" operator="greaterThan">
      <formula>0</formula>
    </cfRule>
  </conditionalFormatting>
  <conditionalFormatting sqref="C166:G166">
    <cfRule type="cellIs" dxfId="349" priority="26" operator="greaterThan">
      <formula>0</formula>
    </cfRule>
  </conditionalFormatting>
  <conditionalFormatting sqref="B166">
    <cfRule type="cellIs" dxfId="348" priority="25" operator="greaterThan">
      <formula>0</formula>
    </cfRule>
  </conditionalFormatting>
  <conditionalFormatting sqref="C178:G178">
    <cfRule type="cellIs" dxfId="347" priority="24" operator="greaterThan">
      <formula>0</formula>
    </cfRule>
  </conditionalFormatting>
  <conditionalFormatting sqref="B178">
    <cfRule type="cellIs" dxfId="346" priority="23" operator="greaterThan">
      <formula>0</formula>
    </cfRule>
  </conditionalFormatting>
  <conditionalFormatting sqref="C189:G189">
    <cfRule type="cellIs" dxfId="345" priority="22" operator="greaterThan">
      <formula>0</formula>
    </cfRule>
  </conditionalFormatting>
  <conditionalFormatting sqref="B189">
    <cfRule type="cellIs" dxfId="344" priority="21" operator="greaterThan">
      <formula>0</formula>
    </cfRule>
  </conditionalFormatting>
  <conditionalFormatting sqref="C201:G201">
    <cfRule type="cellIs" dxfId="343" priority="20" operator="greaterThan">
      <formula>0</formula>
    </cfRule>
  </conditionalFormatting>
  <conditionalFormatting sqref="B201">
    <cfRule type="cellIs" dxfId="342" priority="19" operator="greaterThan">
      <formula>0</formula>
    </cfRule>
  </conditionalFormatting>
  <conditionalFormatting sqref="C210:G210">
    <cfRule type="cellIs" dxfId="341" priority="18" operator="greaterThan">
      <formula>0</formula>
    </cfRule>
  </conditionalFormatting>
  <conditionalFormatting sqref="B210">
    <cfRule type="cellIs" dxfId="340" priority="17" operator="greaterThan">
      <formula>0</formula>
    </cfRule>
  </conditionalFormatting>
  <conditionalFormatting sqref="C219:G219">
    <cfRule type="cellIs" dxfId="339" priority="16" operator="greaterThan">
      <formula>0</formula>
    </cfRule>
  </conditionalFormatting>
  <conditionalFormatting sqref="B219">
    <cfRule type="cellIs" dxfId="338" priority="15" operator="greaterThan">
      <formula>0</formula>
    </cfRule>
  </conditionalFormatting>
  <conditionalFormatting sqref="C230:G230">
    <cfRule type="cellIs" dxfId="337" priority="14" operator="greaterThan">
      <formula>0</formula>
    </cfRule>
  </conditionalFormatting>
  <conditionalFormatting sqref="B230">
    <cfRule type="cellIs" dxfId="336" priority="13" operator="greaterThan">
      <formula>0</formula>
    </cfRule>
  </conditionalFormatting>
  <conditionalFormatting sqref="C239:G239">
    <cfRule type="cellIs" dxfId="335" priority="12" operator="greaterThan">
      <formula>0</formula>
    </cfRule>
  </conditionalFormatting>
  <conditionalFormatting sqref="B239">
    <cfRule type="cellIs" dxfId="334" priority="11" operator="greaterThan">
      <formula>0</formula>
    </cfRule>
  </conditionalFormatting>
  <conditionalFormatting sqref="C248:G248">
    <cfRule type="cellIs" dxfId="333" priority="10" operator="greaterThan">
      <formula>0</formula>
    </cfRule>
  </conditionalFormatting>
  <conditionalFormatting sqref="B248">
    <cfRule type="cellIs" dxfId="332" priority="9" operator="greaterThan">
      <formula>0</formula>
    </cfRule>
  </conditionalFormatting>
  <conditionalFormatting sqref="C257:G257">
    <cfRule type="cellIs" dxfId="331" priority="8" operator="greaterThan">
      <formula>0</formula>
    </cfRule>
  </conditionalFormatting>
  <conditionalFormatting sqref="B257">
    <cfRule type="cellIs" dxfId="330" priority="7" operator="greaterThan">
      <formula>0</formula>
    </cfRule>
  </conditionalFormatting>
  <conditionalFormatting sqref="C266:G266">
    <cfRule type="cellIs" dxfId="329" priority="6" operator="greaterThan">
      <formula>0</formula>
    </cfRule>
  </conditionalFormatting>
  <conditionalFormatting sqref="B266">
    <cfRule type="cellIs" dxfId="328" priority="5" operator="greaterThan">
      <formula>0</formula>
    </cfRule>
  </conditionalFormatting>
  <conditionalFormatting sqref="C275:G275">
    <cfRule type="cellIs" dxfId="327" priority="4" operator="greaterThan">
      <formula>0</formula>
    </cfRule>
  </conditionalFormatting>
  <conditionalFormatting sqref="B275">
    <cfRule type="cellIs" dxfId="326" priority="3" operator="greaterThan">
      <formula>0</formula>
    </cfRule>
  </conditionalFormatting>
  <conditionalFormatting sqref="C284:G284">
    <cfRule type="cellIs" dxfId="325" priority="2" operator="greaterThan">
      <formula>0</formula>
    </cfRule>
  </conditionalFormatting>
  <conditionalFormatting sqref="B284">
    <cfRule type="cellIs" dxfId="324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68" fitToHeight="0" orientation="portrait" horizontalDpi="90" verticalDpi="9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  <pageSetUpPr fitToPage="1"/>
  </sheetPr>
  <dimension ref="C1:N90"/>
  <sheetViews>
    <sheetView showGridLines="0" showRowColHeaders="0" workbookViewId="0">
      <pane ySplit="3" topLeftCell="A4" activePane="bottomLeft" state="frozen"/>
      <selection pane="bottomLeft" activeCell="F63" sqref="F63"/>
    </sheetView>
  </sheetViews>
  <sheetFormatPr defaultColWidth="9.109375" defaultRowHeight="13.2" x14ac:dyDescent="0.25"/>
  <cols>
    <col min="1" max="2" width="1.109375" style="137" customWidth="1"/>
    <col min="3" max="3" width="38.5546875" style="137" customWidth="1"/>
    <col min="4" max="8" width="14.109375" style="137" customWidth="1"/>
    <col min="9" max="9" width="15.109375" style="137" customWidth="1"/>
    <col min="10" max="10" width="7" style="137" customWidth="1"/>
    <col min="11" max="11" width="14.33203125" style="137" customWidth="1"/>
    <col min="12" max="12" width="18.109375" style="137" customWidth="1"/>
    <col min="13" max="14" width="1.5546875" style="137" customWidth="1"/>
    <col min="15" max="16384" width="9.109375" style="137"/>
  </cols>
  <sheetData>
    <row r="1" spans="3:14" ht="5.25" customHeight="1" x14ac:dyDescent="0.25"/>
    <row r="2" spans="3:14" ht="5.25" customHeight="1" thickBot="1" x14ac:dyDescent="0.3"/>
    <row r="3" spans="3:14" ht="15.6" thickBot="1" x14ac:dyDescent="0.3">
      <c r="C3" s="182" t="s">
        <v>135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4"/>
    </row>
    <row r="4" spans="3:14" ht="13.8" thickBot="1" x14ac:dyDescent="0.3"/>
    <row r="5" spans="3:14" ht="13.8" thickBot="1" x14ac:dyDescent="0.3">
      <c r="C5" s="173" t="s">
        <v>136</v>
      </c>
      <c r="D5" s="174"/>
      <c r="E5" s="174"/>
      <c r="F5" s="175"/>
      <c r="I5" s="137" t="s">
        <v>137</v>
      </c>
      <c r="K5" s="138">
        <v>9253128</v>
      </c>
    </row>
    <row r="6" spans="3:14" ht="13.8" thickBot="1" x14ac:dyDescent="0.3">
      <c r="C6" s="139" t="s">
        <v>138</v>
      </c>
      <c r="D6" s="140" t="s">
        <v>139</v>
      </c>
      <c r="E6" s="140" t="s">
        <v>140</v>
      </c>
      <c r="F6" s="141" t="s">
        <v>141</v>
      </c>
    </row>
    <row r="7" spans="3:14" x14ac:dyDescent="0.25">
      <c r="C7" s="139"/>
      <c r="D7" s="140"/>
      <c r="E7" s="140"/>
      <c r="F7" s="141"/>
      <c r="H7" s="173" t="s">
        <v>142</v>
      </c>
      <c r="I7" s="174"/>
      <c r="J7" s="174"/>
      <c r="K7" s="174"/>
      <c r="L7" s="175"/>
    </row>
    <row r="8" spans="3:14" x14ac:dyDescent="0.25">
      <c r="C8" s="139" t="s">
        <v>143</v>
      </c>
      <c r="D8" s="140">
        <f>VLOOKUP(K5,'[1]NEW ISB'!C6:E339,3,FALSE)</f>
        <v>307</v>
      </c>
      <c r="E8" s="140">
        <f>'[1]2 - Pupil No.'!B19</f>
        <v>307</v>
      </c>
      <c r="F8" s="142" t="str">
        <f>IFERROR(IF(D8=E8,"CORRECT","INCORRECT"),"INCORRECT")</f>
        <v>CORRECT</v>
      </c>
      <c r="H8" s="139" t="s">
        <v>138</v>
      </c>
      <c r="I8" s="140"/>
      <c r="J8" s="140"/>
      <c r="K8" s="140" t="s">
        <v>140</v>
      </c>
      <c r="L8" s="141" t="s">
        <v>141</v>
      </c>
    </row>
    <row r="9" spans="3:14" x14ac:dyDescent="0.25">
      <c r="C9" s="139" t="s">
        <v>144</v>
      </c>
      <c r="D9" s="143">
        <f>VLOOKUP(K5,'[1]NEW ISB'!C6:BZ339,76,FALSE)</f>
        <v>1365007.4191489909</v>
      </c>
      <c r="E9" s="143">
        <f>'[1]1 - Summary'!C19</f>
        <v>1365007</v>
      </c>
      <c r="F9" s="142" t="str">
        <f>IFERROR(IF(ABS(D9-E9)&lt;5, "CORRECT", "INCORRECT"), "INCORRECT")</f>
        <v>CORRECT</v>
      </c>
      <c r="H9" s="139"/>
      <c r="I9" s="140"/>
      <c r="J9" s="140"/>
      <c r="K9" s="140"/>
      <c r="L9" s="141"/>
    </row>
    <row r="10" spans="3:14" ht="13.8" thickBot="1" x14ac:dyDescent="0.3">
      <c r="C10" s="144"/>
      <c r="D10" s="145"/>
      <c r="E10" s="145"/>
      <c r="F10" s="146"/>
      <c r="H10" s="176" t="s">
        <v>145</v>
      </c>
      <c r="I10" s="177"/>
      <c r="J10" s="177"/>
      <c r="K10" s="143">
        <f>'[1]1 - Summary'!C15</f>
        <v>-61795.550000000047</v>
      </c>
      <c r="L10" s="142" t="str">
        <f>IF(ISBLANK('[1]1 - Summary'!B15), "NOT ENTERED", "ENTERED")</f>
        <v>ENTERED</v>
      </c>
    </row>
    <row r="11" spans="3:14" ht="13.8" thickBot="1" x14ac:dyDescent="0.3">
      <c r="H11" s="176" t="s">
        <v>146</v>
      </c>
      <c r="I11" s="177"/>
      <c r="J11" s="177"/>
      <c r="K11" s="143">
        <f>IF(ISBLANK('[1]7 - Pupil Premium FSM'!G13), "", '[1]7 - Pupil Premium FSM'!G13)</f>
        <v>-11512.759999999995</v>
      </c>
      <c r="L11" s="142" t="str">
        <f>IF(ISBLANK('[1]7 - Pupil Premium FSM'!F13), "NOT ENTERED", "ENTERED")</f>
        <v>ENTERED</v>
      </c>
    </row>
    <row r="12" spans="3:14" ht="13.8" thickBot="1" x14ac:dyDescent="0.3">
      <c r="C12" s="147" t="s">
        <v>147</v>
      </c>
      <c r="D12" s="148" t="str">
        <f>IF('[1]6 - Income &amp; Expenditure'!B5="", "NOT ENTERED", "ENTERED")</f>
        <v>ENTERED</v>
      </c>
      <c r="H12" s="176" t="s">
        <v>106</v>
      </c>
      <c r="I12" s="177"/>
      <c r="J12" s="177"/>
      <c r="K12" s="143">
        <f>IF(ISBLANK('[1]7a - Pupil Premium Service'!G11), "", '[1]7a - Pupil Premium Service'!G11)</f>
        <v>-9</v>
      </c>
      <c r="L12" s="142" t="str">
        <f>IF(ISBLANK('[1]7a - Pupil Premium Service'!F11), "NOT ENTERED", "ENTERED")</f>
        <v>ENTERED</v>
      </c>
    </row>
    <row r="13" spans="3:14" ht="13.8" thickBot="1" x14ac:dyDescent="0.3">
      <c r="H13" s="176" t="s">
        <v>109</v>
      </c>
      <c r="I13" s="177"/>
      <c r="J13" s="177"/>
      <c r="K13" s="143">
        <f>IF(ISBLANK('[1]7b - Pupil Premium LAC'!G11), "", '[1]7b - Pupil Premium LAC'!G11)</f>
        <v>-5120.24</v>
      </c>
      <c r="L13" s="142" t="str">
        <f>IF(ISBLANK('[1]7b - Pupil Premium LAC'!F11), "NOT ENTERED", "ENTERED")</f>
        <v>ENTERED</v>
      </c>
    </row>
    <row r="14" spans="3:14" x14ac:dyDescent="0.25">
      <c r="C14" s="173" t="s">
        <v>148</v>
      </c>
      <c r="D14" s="174"/>
      <c r="E14" s="175"/>
      <c r="H14" s="176" t="s">
        <v>114</v>
      </c>
      <c r="I14" s="177"/>
      <c r="J14" s="177"/>
      <c r="K14" s="143">
        <f>IF(ISBLANK('[1]7c - Pupil Premium Post LAC'!G11), "", '[1]7c - Pupil Premium Post LAC'!G11)</f>
        <v>-5412</v>
      </c>
      <c r="L14" s="142" t="str">
        <f>IF(ISBLANK('[1]7c - Pupil Premium Post LAC'!F11), "NOT ENTERED", "ENTERED")</f>
        <v>ENTERED</v>
      </c>
    </row>
    <row r="15" spans="3:14" x14ac:dyDescent="0.25">
      <c r="C15" s="139" t="s">
        <v>138</v>
      </c>
      <c r="D15" s="140" t="s">
        <v>140</v>
      </c>
      <c r="E15" s="141" t="s">
        <v>141</v>
      </c>
      <c r="H15" s="139" t="s">
        <v>149</v>
      </c>
      <c r="I15" s="149"/>
      <c r="J15" s="149"/>
      <c r="K15" s="143">
        <f>IF(ISBLANK('[1]7d - Pupil Premium EY'!G9), "", '[1]7d - Pupil Premium EY'!G9)</f>
        <v>0</v>
      </c>
      <c r="L15" s="142" t="str">
        <f>IF(ISBLANK('[1]7d - Pupil Premium EY'!F9), "NOT ENTERED", "ENTERED")</f>
        <v>ENTERED</v>
      </c>
    </row>
    <row r="16" spans="3:14" x14ac:dyDescent="0.25">
      <c r="C16" s="139"/>
      <c r="D16" s="140"/>
      <c r="E16" s="141"/>
      <c r="H16" s="139" t="s">
        <v>150</v>
      </c>
      <c r="I16" s="149"/>
      <c r="J16" s="149"/>
      <c r="K16" s="143">
        <f>IF(ISBLANK('[1]8 - PE and Sport'!G11), "", '[1]8 - PE and Sport'!G11)</f>
        <v>-7266.4500000000007</v>
      </c>
      <c r="L16" s="142" t="str">
        <f>IF(ISBLANK('[1]8 - PE and Sport'!F11), "NOT ENTERED", "ENTERED")</f>
        <v>ENTERED</v>
      </c>
    </row>
    <row r="17" spans="3:12" x14ac:dyDescent="0.25">
      <c r="C17" s="139" t="s">
        <v>151</v>
      </c>
      <c r="D17" s="140"/>
      <c r="E17" s="142" t="str">
        <f>IF('[1]3d - High Needs'!E50="", "NOT ENTERED", "ENTERED")</f>
        <v>ENTERED</v>
      </c>
      <c r="H17" s="139" t="s">
        <v>152</v>
      </c>
      <c r="I17" s="149"/>
      <c r="J17" s="149"/>
      <c r="K17" s="143">
        <f>IF(ISBLANK('[1]8a - UIFSM'!G9), "", '[1]8a - UIFSM'!G9)</f>
        <v>-18799.559999999998</v>
      </c>
      <c r="L17" s="142" t="str">
        <f>IF(ISBLANK('[1]8a - UIFSM'!F9), "NOT ENTERED", "ENTERED")</f>
        <v>ENTERED</v>
      </c>
    </row>
    <row r="18" spans="3:12" x14ac:dyDescent="0.25">
      <c r="C18" s="139"/>
      <c r="D18" s="140"/>
      <c r="E18" s="141"/>
      <c r="H18" s="139" t="s">
        <v>126</v>
      </c>
      <c r="I18" s="149"/>
      <c r="J18" s="149"/>
      <c r="K18" s="143">
        <f>IF(ISBLANK('[1]8b - Vulnerable Bursary'!G9), "", '[1]8b - Vulnerable Bursary'!G9)</f>
        <v>0</v>
      </c>
      <c r="L18" s="142" t="str">
        <f>IF(ISBLANK('[1]8b - Vulnerable Bursary'!F9), "NOT ENTERED", "ENTERED")</f>
        <v>ENTERED</v>
      </c>
    </row>
    <row r="19" spans="3:12" ht="13.8" thickBot="1" x14ac:dyDescent="0.3">
      <c r="C19" s="144"/>
      <c r="D19" s="145"/>
      <c r="E19" s="146"/>
      <c r="H19" s="139" t="s">
        <v>153</v>
      </c>
      <c r="I19" s="149"/>
      <c r="J19" s="149"/>
      <c r="K19" s="143">
        <f>IF(ISBLANK('[1]8c - 16-19 Bursary'!G9), "", '[1]8c - 16-19 Bursary'!G9)</f>
        <v>0</v>
      </c>
      <c r="L19" s="142" t="str">
        <f>IF(ISBLANK('[1]8c - 16-19 Bursary'!F9), "NOT ENTERED", "ENTERED")</f>
        <v>ENTERED</v>
      </c>
    </row>
    <row r="20" spans="3:12" ht="13.8" thickBot="1" x14ac:dyDescent="0.3">
      <c r="C20" s="140"/>
      <c r="D20" s="140"/>
      <c r="E20" s="140"/>
      <c r="H20" s="139" t="str">
        <f>'[1]Covid Grants'!B7</f>
        <v>Recovery Premium</v>
      </c>
      <c r="I20" s="149"/>
      <c r="J20" s="149"/>
      <c r="K20" s="143">
        <f>'[1]Covid Grants'!E10</f>
        <v>-3071</v>
      </c>
      <c r="L20" s="142" t="str">
        <f>IF(ISBLANK('[1]Covid Grants'!D10), "NOT ENTERED", "ENTERED")</f>
        <v>ENTERED</v>
      </c>
    </row>
    <row r="21" spans="3:12" ht="15.75" customHeight="1" thickBot="1" x14ac:dyDescent="0.3">
      <c r="C21" s="178" t="s">
        <v>154</v>
      </c>
      <c r="D21" s="179"/>
      <c r="E21" s="148" t="str">
        <f>IF(OR(ISBLANK('[1]1 - Summary'!B5),ISBLANK('[1]1 - Summary'!B7),ISBLANK('[1]1 - Summary'!B9),ISBLANK('[1]1 - Summary'!B11)),"NOT ENTERED","ENTERED")</f>
        <v>ENTERED</v>
      </c>
      <c r="H21" s="139" t="str">
        <f>'[1]Covid Grants'!B363</f>
        <v>School Led Tutoring Grant</v>
      </c>
      <c r="I21" s="149"/>
      <c r="J21" s="149"/>
      <c r="K21" s="143">
        <f>'[1]Covid Grants'!E366</f>
        <v>-1965</v>
      </c>
      <c r="L21" s="142" t="str">
        <f>IF(ISBLANK('[1]Covid Grants'!D366), "NOT ENTERED", "ENTERED")</f>
        <v>ENTERED</v>
      </c>
    </row>
    <row r="22" spans="3:12" ht="13.8" thickBot="1" x14ac:dyDescent="0.3">
      <c r="C22" s="140"/>
      <c r="D22" s="140"/>
      <c r="E22" s="140"/>
      <c r="H22" s="139" t="str">
        <f>'[1]Covid Grants'!B719</f>
        <v>Holiday Activites and Food</v>
      </c>
      <c r="I22" s="149"/>
      <c r="J22" s="149"/>
      <c r="K22" s="143">
        <f>'[1]Covid Grants'!E722</f>
        <v>0</v>
      </c>
      <c r="L22" s="142" t="str">
        <f>IF(ISBLANK('[1]Covid Grants'!D722), "NOT ENTERED", "ENTERED")</f>
        <v>ENTERED</v>
      </c>
    </row>
    <row r="23" spans="3:12" x14ac:dyDescent="0.25">
      <c r="C23" s="173" t="s">
        <v>155</v>
      </c>
      <c r="D23" s="174"/>
      <c r="E23" s="175"/>
      <c r="H23" s="139" t="str">
        <f>'[1]Covid Grants'!B1075</f>
        <v>Catch Up Premium</v>
      </c>
      <c r="I23" s="149"/>
      <c r="J23" s="149"/>
      <c r="K23" s="143">
        <f>'[1]Covid Grants'!E1078</f>
        <v>-8686</v>
      </c>
      <c r="L23" s="142" t="str">
        <f>IF(ISBLANK('[1]Covid Grants'!D1078), "NOT ENTERED", "ENTERED")</f>
        <v>ENTERED</v>
      </c>
    </row>
    <row r="24" spans="3:12" x14ac:dyDescent="0.25">
      <c r="C24" s="139"/>
      <c r="D24" s="140"/>
      <c r="E24" s="141"/>
      <c r="H24" s="139">
        <f>'[1]Covid Grants'!B1431</f>
        <v>0</v>
      </c>
      <c r="I24" s="149"/>
      <c r="J24" s="149"/>
      <c r="K24" s="143">
        <f>'[1]Covid Grants'!E1434</f>
        <v>0</v>
      </c>
      <c r="L24" s="142" t="str">
        <f>IF(ISBLANK('[1]Covid Grants'!D1434), "NOT ENTERED", "ENTERED")</f>
        <v>ENTERED</v>
      </c>
    </row>
    <row r="25" spans="3:12" x14ac:dyDescent="0.25">
      <c r="C25" s="139" t="s">
        <v>156</v>
      </c>
      <c r="D25" s="180" t="str">
        <f>IFERROR(IF(VLOOKUP("Account code not found",'[1]6 - Income &amp; Expenditure'!B:B,1,FALSE)&lt;&gt;"", "Incorrect account codes used", "Incorrect account codes used"), "No incorrect account codes found")</f>
        <v>No incorrect account codes found</v>
      </c>
      <c r="E25" s="181"/>
      <c r="H25" s="139">
        <f>'[1]Covid Grants'!B1786</f>
        <v>0</v>
      </c>
      <c r="I25" s="149"/>
      <c r="J25" s="149"/>
      <c r="K25" s="143">
        <f>'[1]Covid Grants'!E1789</f>
        <v>0</v>
      </c>
      <c r="L25" s="142" t="str">
        <f>IF(ISBLANK('[1]Covid Grants'!D1789), "NOT ENTERED", "ENTERED")</f>
        <v>ENTERED</v>
      </c>
    </row>
    <row r="26" spans="3:12" ht="13.8" thickBot="1" x14ac:dyDescent="0.3">
      <c r="C26" s="144"/>
      <c r="D26" s="145"/>
      <c r="E26" s="146"/>
      <c r="H26" s="144">
        <f>'[1]Covid Grants'!B2141</f>
        <v>0</v>
      </c>
      <c r="I26" s="150"/>
      <c r="J26" s="150"/>
      <c r="K26" s="151">
        <f>'[1]Covid Grants'!E2144</f>
        <v>0</v>
      </c>
      <c r="L26" s="152" t="str">
        <f>IF(ISBLANK('[1]Covid Grants'!D2144), "NOT ENTERED", "ENTERED")</f>
        <v>ENTERED</v>
      </c>
    </row>
    <row r="27" spans="3:12" ht="15" thickBot="1" x14ac:dyDescent="0.35">
      <c r="C27" s="140"/>
      <c r="D27" s="140"/>
      <c r="E27" s="140"/>
      <c r="H27" s="149"/>
      <c r="I27" s="153"/>
      <c r="J27" s="153"/>
    </row>
    <row r="28" spans="3:12" ht="15" customHeight="1" x14ac:dyDescent="0.25">
      <c r="C28" s="173" t="s">
        <v>157</v>
      </c>
      <c r="D28" s="174"/>
      <c r="E28" s="174"/>
      <c r="F28" s="174"/>
      <c r="G28" s="174"/>
      <c r="H28" s="174"/>
      <c r="I28" s="175"/>
    </row>
    <row r="29" spans="3:12" x14ac:dyDescent="0.25">
      <c r="C29" s="139" t="s">
        <v>138</v>
      </c>
      <c r="D29" s="140" t="str">
        <f>"Status 2021/22 "</f>
        <v xml:space="preserve">Status 2021/22 </v>
      </c>
      <c r="E29" s="140" t="str">
        <f>"Status 2022/23 "</f>
        <v xml:space="preserve">Status 2022/23 </v>
      </c>
      <c r="F29" s="140" t="str">
        <f>"Status 2023/24 "</f>
        <v xml:space="preserve">Status 2023/24 </v>
      </c>
      <c r="G29" s="140" t="str">
        <f>"Status 2024/25 "</f>
        <v xml:space="preserve">Status 2024/25 </v>
      </c>
      <c r="H29" s="140" t="str">
        <f>"Status 2025/26 "</f>
        <v xml:space="preserve">Status 2025/26 </v>
      </c>
      <c r="I29" s="141" t="str">
        <f>"Status 2026/27 "</f>
        <v xml:space="preserve">Status 2026/27 </v>
      </c>
    </row>
    <row r="30" spans="3:12" x14ac:dyDescent="0.25">
      <c r="C30" s="139"/>
      <c r="D30" s="140"/>
      <c r="E30" s="140"/>
      <c r="F30" s="140"/>
      <c r="G30" s="140"/>
      <c r="H30" s="140"/>
      <c r="I30" s="141"/>
    </row>
    <row r="31" spans="3:12" x14ac:dyDescent="0.25">
      <c r="C31" s="139" t="s">
        <v>146</v>
      </c>
      <c r="D31" s="154" t="str">
        <f>IF(OR(ISBLANK('[1]7 - Pupil Premium FSM'!F7),ISBLANK('[1]7 - Pupil Premium FSM'!F9)),"NOT ENTERED","ENTERED")</f>
        <v>ENTERED</v>
      </c>
      <c r="E31" s="154" t="str">
        <f>IF(OR(ISBLANK('[1]7 - Pupil Premium FSM'!G7),ISBLANK('[1]7 - Pupil Premium FSM'!G9)),"NOT ENTERED","ENTERED")</f>
        <v>ENTERED</v>
      </c>
      <c r="F31" s="154" t="str">
        <f>IF(OR(ISBLANK('[1]7 - Pupil Premium FSM'!H7),ISBLANK('[1]7 - Pupil Premium FSM'!H9)),"NOT ENTERED","ENTERED")</f>
        <v>ENTERED</v>
      </c>
      <c r="G31" s="154" t="str">
        <f>IF(OR(ISBLANK('[1]7 - Pupil Premium FSM'!I7),ISBLANK('[1]7 - Pupil Premium FSM'!I9)),"NOT ENTERED","ENTERED")</f>
        <v>ENTERED</v>
      </c>
      <c r="H31" s="154" t="str">
        <f>IF(OR(ISBLANK('[1]7 - Pupil Premium FSM'!J7),ISBLANK('[1]7 - Pupil Premium FSM'!J9)),"NOT ENTERED","ENTERED")</f>
        <v>ENTERED</v>
      </c>
      <c r="I31" s="155" t="str">
        <f>IF(OR(ISBLANK('[1]7 - Pupil Premium FSM'!K7),ISBLANK('[1]7 - Pupil Premium FSM'!K9)),"NOT ENTERED","ENTERED")</f>
        <v>ENTERED</v>
      </c>
    </row>
    <row r="32" spans="3:12" x14ac:dyDescent="0.25">
      <c r="C32" s="139" t="s">
        <v>106</v>
      </c>
      <c r="D32" s="154" t="str">
        <f>IF(ISBLANK('[1]7a - Pupil Premium Service'!F7), "NOT ENTERED", "ENTERED")</f>
        <v>ENTERED</v>
      </c>
      <c r="E32" s="154" t="str">
        <f>IF(ISBLANK('[1]7a - Pupil Premium Service'!G7), "NOT ENTERED", "ENTERED")</f>
        <v>ENTERED</v>
      </c>
      <c r="F32" s="154" t="str">
        <f>IF(ISBLANK('[1]7a - Pupil Premium Service'!H7), "NOT ENTERED", "ENTERED")</f>
        <v>ENTERED</v>
      </c>
      <c r="G32" s="154" t="str">
        <f>IF(ISBLANK('[1]7a - Pupil Premium Service'!I7), "NOT ENTERED", "ENTERED")</f>
        <v>ENTERED</v>
      </c>
      <c r="H32" s="154" t="str">
        <f>IF(ISBLANK('[1]7a - Pupil Premium Service'!J7), "NOT ENTERED", "ENTERED")</f>
        <v>ENTERED</v>
      </c>
      <c r="I32" s="155" t="str">
        <f>IF(ISBLANK('[1]7a - Pupil Premium Service'!K7), "NOT ENTERED", "ENTERED")</f>
        <v>ENTERED</v>
      </c>
    </row>
    <row r="33" spans="3:9" x14ac:dyDescent="0.25">
      <c r="C33" s="139" t="s">
        <v>109</v>
      </c>
      <c r="D33" s="154" t="str">
        <f>IF(ISBLANK('[1]7b - Pupil Premium LAC'!F7), "NOT ENTERED", "ENTERED")</f>
        <v>ENTERED</v>
      </c>
      <c r="E33" s="154" t="str">
        <f>IF(ISBLANK('[1]7b - Pupil Premium LAC'!G7), "NOT ENTERED", "ENTERED")</f>
        <v>ENTERED</v>
      </c>
      <c r="F33" s="154" t="str">
        <f>IF(ISBLANK('[1]7b - Pupil Premium LAC'!H7), "NOT ENTERED", "ENTERED")</f>
        <v>ENTERED</v>
      </c>
      <c r="G33" s="154" t="str">
        <f>IF(ISBLANK('[1]7b - Pupil Premium LAC'!I7), "NOT ENTERED", "ENTERED")</f>
        <v>ENTERED</v>
      </c>
      <c r="H33" s="154" t="str">
        <f>IF(ISBLANK('[1]7b - Pupil Premium LAC'!J7), "NOT ENTERED", "ENTERED")</f>
        <v>ENTERED</v>
      </c>
      <c r="I33" s="155" t="str">
        <f>IF(ISBLANK('[1]7b - Pupil Premium LAC'!K7), "NOT ENTERED", "ENTERED")</f>
        <v>ENTERED</v>
      </c>
    </row>
    <row r="34" spans="3:9" x14ac:dyDescent="0.25">
      <c r="C34" s="139" t="s">
        <v>114</v>
      </c>
      <c r="D34" s="154" t="str">
        <f>IF(ISBLANK('[1]7c - Pupil Premium Post LAC'!F7), "NOT ENTERED", "ENTERED")</f>
        <v>ENTERED</v>
      </c>
      <c r="E34" s="154" t="str">
        <f>IF(ISBLANK('[1]7c - Pupil Premium Post LAC'!G7), "NOT ENTERED", "ENTERED")</f>
        <v>ENTERED</v>
      </c>
      <c r="F34" s="154" t="str">
        <f>IF(ISBLANK('[1]7c - Pupil Premium Post LAC'!H7), "NOT ENTERED", "ENTERED")</f>
        <v>ENTERED</v>
      </c>
      <c r="G34" s="154" t="str">
        <f>IF(ISBLANK('[1]7c - Pupil Premium Post LAC'!I7), "NOT ENTERED", "ENTERED")</f>
        <v>ENTERED</v>
      </c>
      <c r="H34" s="154" t="str">
        <f>IF(ISBLANK('[1]7c - Pupil Premium Post LAC'!J7), "NOT ENTERED", "ENTERED")</f>
        <v>ENTERED</v>
      </c>
      <c r="I34" s="155" t="str">
        <f>IF(ISBLANK('[1]7c - Pupil Premium Post LAC'!K7), "NOT ENTERED", "ENTERED")</f>
        <v>ENTERED</v>
      </c>
    </row>
    <row r="35" spans="3:9" x14ac:dyDescent="0.25">
      <c r="C35" s="139" t="s">
        <v>150</v>
      </c>
      <c r="D35" s="154" t="str">
        <f>IF(OR(ISBLANK('[1]8 - PE and Sport'!F12),ISBLANK('[1]8 - PE and Sport'!F13)), "NOT ENTERED", "ENTERED")</f>
        <v>ENTERED</v>
      </c>
      <c r="E35" s="154" t="str">
        <f>IF(OR(ISBLANK('[1]8 - PE and Sport'!G12),ISBLANK('[1]8 - PE and Sport'!G13)), "NOT ENTERED", "ENTERED")</f>
        <v>ENTERED</v>
      </c>
      <c r="F35" s="154" t="str">
        <f>IF(ISBLANK('[1]8 - PE and Sport'!G7), "NOT ENTERED", "ENTERED")</f>
        <v>ENTERED</v>
      </c>
      <c r="G35" s="154" t="str">
        <f>IF(ISBLANK('[1]8 - PE and Sport'!H7), "NOT ENTERED", "ENTERED")</f>
        <v>ENTERED</v>
      </c>
      <c r="H35" s="154" t="str">
        <f>IF(ISBLANK('[1]8 - PE and Sport'!I7), "NOT ENTERED", "ENTERED")</f>
        <v>ENTERED</v>
      </c>
      <c r="I35" s="155" t="str">
        <f>IF(ISBLANK('[1]8 - PE and Sport'!J7), "NOT ENTERED", "ENTERED")</f>
        <v>ENTERED</v>
      </c>
    </row>
    <row r="36" spans="3:9" x14ac:dyDescent="0.25">
      <c r="C36" s="139" t="s">
        <v>152</v>
      </c>
      <c r="D36" s="154" t="str">
        <f>IF(OR(ISBLANK('[1]8a - UIFSM'!F10),ISBLANK('[1]8a - UIFSM'!F11)), "NOT ENTERED", "ENTERED")</f>
        <v>ENTERED</v>
      </c>
      <c r="E36" s="154" t="str">
        <f>IF(OR(ISBLANK('[1]8a - UIFSM'!G10),ISBLANK('[1]8a - UIFSM'!G11)), "NOT ENTERED", "ENTERED")</f>
        <v>ENTERED</v>
      </c>
      <c r="F36" s="154" t="str">
        <f>IF(OR(ISBLANK('[1]8a - UIFSM'!H10),ISBLANK('[1]8a - UIFSM'!H11)), "NOT ENTERED", "ENTERED")</f>
        <v>ENTERED</v>
      </c>
      <c r="G36" s="154" t="str">
        <f>IF(OR(ISBLANK('[1]8a - UIFSM'!I10),ISBLANK('[1]8a - UIFSM'!I11)), "NOT ENTERED", "ENTERED")</f>
        <v>ENTERED</v>
      </c>
      <c r="H36" s="154" t="str">
        <f>IF(OR(ISBLANK('[1]8a - UIFSM'!J10),ISBLANK('[1]8a - UIFSM'!J11)), "NOT ENTERED", "ENTERED")</f>
        <v>ENTERED</v>
      </c>
      <c r="I36" s="155" t="str">
        <f>IF(OR(ISBLANK('[1]8a - UIFSM'!K10),ISBLANK('[1]8a - UIFSM'!K11)), "NOT ENTERED", "ENTERED")</f>
        <v>ENTERED</v>
      </c>
    </row>
    <row r="37" spans="3:9" x14ac:dyDescent="0.25">
      <c r="C37" s="139" t="s">
        <v>126</v>
      </c>
      <c r="D37" s="154" t="str">
        <f>IF(ISBLANK('[1]8b - Vulnerable Bursary'!F10), "NOT ENTERED", "ENTERED")</f>
        <v>ENTERED</v>
      </c>
      <c r="E37" s="154" t="str">
        <f>IF(ISBLANK('[1]8b - Vulnerable Bursary'!G10), "NOT ENTERED", "ENTERED")</f>
        <v>ENTERED</v>
      </c>
      <c r="F37" s="154" t="str">
        <f>IF(ISBLANK('[1]8b - Vulnerable Bursary'!H10), "NOT ENTERED", "ENTERED")</f>
        <v>ENTERED</v>
      </c>
      <c r="G37" s="154" t="str">
        <f>IF(ISBLANK('[1]8b - Vulnerable Bursary'!I10), "NOT ENTERED", "ENTERED")</f>
        <v>ENTERED</v>
      </c>
      <c r="H37" s="154" t="str">
        <f>IF(ISBLANK('[1]8b - Vulnerable Bursary'!J10), "NOT ENTERED", "ENTERED")</f>
        <v>ENTERED</v>
      </c>
      <c r="I37" s="155" t="str">
        <f>IF(ISBLANK('[1]8b - Vulnerable Bursary'!K10), "NOT ENTERED", "ENTERED")</f>
        <v>ENTERED</v>
      </c>
    </row>
    <row r="38" spans="3:9" x14ac:dyDescent="0.25">
      <c r="C38" s="139" t="s">
        <v>153</v>
      </c>
      <c r="D38" s="154" t="str">
        <f>IF(OR(ISBLANK('[1]8c - 16-19 Bursary'!F10),ISBLANK('[1]8c - 16-19 Bursary'!F11)), "NOT ENTERED", "ENTERED")</f>
        <v>ENTERED</v>
      </c>
      <c r="E38" s="154" t="str">
        <f>IF(OR(ISBLANK('[1]8c - 16-19 Bursary'!G10),ISBLANK('[1]8c - 16-19 Bursary'!G11)), "NOT ENTERED", "ENTERED")</f>
        <v>ENTERED</v>
      </c>
      <c r="F38" s="154" t="str">
        <f>IF(OR(ISBLANK('[1]8c - 16-19 Bursary'!H10),ISBLANK('[1]8c - 16-19 Bursary'!H11)), "NOT ENTERED", "ENTERED")</f>
        <v>ENTERED</v>
      </c>
      <c r="G38" s="154" t="str">
        <f>IF(OR(ISBLANK('[1]8c - 16-19 Bursary'!I10),ISBLANK('[1]8c - 16-19 Bursary'!I11)), "NOT ENTERED", "ENTERED")</f>
        <v>ENTERED</v>
      </c>
      <c r="H38" s="154" t="str">
        <f>IF(OR(ISBLANK('[1]8c - 16-19 Bursary'!J10),ISBLANK('[1]8c - 16-19 Bursary'!J11)), "NOT ENTERED", "ENTERED")</f>
        <v>ENTERED</v>
      </c>
      <c r="I38" s="142" t="str">
        <f>IF(OR(ISBLANK('[1]8c - 16-19 Bursary'!K10),ISBLANK('[1]8c - 16-19 Bursary'!K11)), "NOT ENTERED", "ENTERED")</f>
        <v>ENTERED</v>
      </c>
    </row>
    <row r="39" spans="3:9" x14ac:dyDescent="0.25">
      <c r="C39" s="139" t="str">
        <f t="shared" ref="C39:C45" si="0">H20</f>
        <v>Recovery Premium</v>
      </c>
      <c r="D39" s="154" t="str">
        <f>IF(ISBLANK('[1]Covid Grants'!D14), "NOT ENTERED", "ENTERED")</f>
        <v>ENTERED</v>
      </c>
      <c r="E39" s="154" t="str">
        <f>IF(ISBLANK('[1]Covid Grants'!E14), "NOT ENTERED", "ENTERED")</f>
        <v>ENTERED</v>
      </c>
      <c r="F39" s="154" t="str">
        <f>IF(ISBLANK('[1]Covid Grants'!F14), "NOT ENTERED", "ENTERED")</f>
        <v>ENTERED</v>
      </c>
      <c r="G39" s="154" t="str">
        <f>IF(ISBLANK('[1]Covid Grants'!G14), "NOT ENTERED", "ENTERED")</f>
        <v>ENTERED</v>
      </c>
      <c r="H39" s="154" t="str">
        <f>IF(ISBLANK('[1]Covid Grants'!H14), "NOT ENTERED", "ENTERED")</f>
        <v>ENTERED</v>
      </c>
      <c r="I39" s="155" t="str">
        <f>IF(ISBLANK('[1]Covid Grants'!I14), "NOT ENTERED", "ENTERED")</f>
        <v>ENTERED</v>
      </c>
    </row>
    <row r="40" spans="3:9" x14ac:dyDescent="0.25">
      <c r="C40" s="139" t="str">
        <f t="shared" si="0"/>
        <v>School Led Tutoring Grant</v>
      </c>
      <c r="D40" s="154" t="str">
        <f>IF(ISBLANK('[1]Covid Grants'!D370), "NOT ENTERED", "ENTERED")</f>
        <v>ENTERED</v>
      </c>
      <c r="E40" s="154" t="str">
        <f>IF(ISBLANK('[1]Covid Grants'!E370), "NOT ENTERED", "ENTERED")</f>
        <v>ENTERED</v>
      </c>
      <c r="F40" s="154" t="str">
        <f>IF(ISBLANK('[1]Covid Grants'!F370), "NOT ENTERED", "ENTERED")</f>
        <v>ENTERED</v>
      </c>
      <c r="G40" s="154" t="str">
        <f>IF(ISBLANK('[1]Covid Grants'!G370), "NOT ENTERED", "ENTERED")</f>
        <v>ENTERED</v>
      </c>
      <c r="H40" s="154" t="str">
        <f>IF(ISBLANK('[1]Covid Grants'!H370), "NOT ENTERED", "ENTERED")</f>
        <v>ENTERED</v>
      </c>
      <c r="I40" s="155" t="str">
        <f>IF(ISBLANK('[1]Covid Grants'!I370), "NOT ENTERED", "ENTERED")</f>
        <v>ENTERED</v>
      </c>
    </row>
    <row r="41" spans="3:9" x14ac:dyDescent="0.25">
      <c r="C41" s="139" t="str">
        <f t="shared" si="0"/>
        <v>Holiday Activites and Food</v>
      </c>
      <c r="D41" s="154" t="str">
        <f>IF(ISBLANK('[1]Covid Grants'!D726), "NOT ENTERED", "ENTERED")</f>
        <v>ENTERED</v>
      </c>
      <c r="E41" s="154" t="str">
        <f>IF(ISBLANK('[1]Covid Grants'!E726), "NOT ENTERED", "ENTERED")</f>
        <v>ENTERED</v>
      </c>
      <c r="F41" s="154" t="str">
        <f>IF(ISBLANK('[1]Covid Grants'!F726), "NOT ENTERED", "ENTERED")</f>
        <v>ENTERED</v>
      </c>
      <c r="G41" s="154" t="str">
        <f>IF(ISBLANK('[1]Covid Grants'!G726), "NOT ENTERED", "ENTERED")</f>
        <v>ENTERED</v>
      </c>
      <c r="H41" s="154" t="str">
        <f>IF(ISBLANK('[1]Covid Grants'!H726), "NOT ENTERED", "ENTERED")</f>
        <v>ENTERED</v>
      </c>
      <c r="I41" s="155" t="str">
        <f>IF(ISBLANK('[1]Covid Grants'!I726), "NOT ENTERED", "ENTERED")</f>
        <v>ENTERED</v>
      </c>
    </row>
    <row r="42" spans="3:9" x14ac:dyDescent="0.25">
      <c r="C42" s="139" t="str">
        <f t="shared" si="0"/>
        <v>Catch Up Premium</v>
      </c>
      <c r="D42" s="154" t="str">
        <f>IF(ISBLANK('[1]Covid Grants'!D1082), "NOT ENTERED", "ENTERED")</f>
        <v>ENTERED</v>
      </c>
      <c r="E42" s="154" t="str">
        <f>IF(ISBLANK('[1]Covid Grants'!E1082), "NOT ENTERED", "ENTERED")</f>
        <v>ENTERED</v>
      </c>
      <c r="F42" s="154" t="str">
        <f>IF(ISBLANK('[1]Covid Grants'!F1082), "NOT ENTERED", "ENTERED")</f>
        <v>ENTERED</v>
      </c>
      <c r="G42" s="154" t="str">
        <f>IF(ISBLANK('[1]Covid Grants'!G1082), "NOT ENTERED", "ENTERED")</f>
        <v>ENTERED</v>
      </c>
      <c r="H42" s="154" t="str">
        <f>IF(ISBLANK('[1]Covid Grants'!H1082), "NOT ENTERED", "ENTERED")</f>
        <v>ENTERED</v>
      </c>
      <c r="I42" s="155" t="str">
        <f>IF(ISBLANK('[1]Covid Grants'!I1082), "NOT ENTERED", "ENTERED")</f>
        <v>ENTERED</v>
      </c>
    </row>
    <row r="43" spans="3:9" x14ac:dyDescent="0.25">
      <c r="C43" s="139">
        <f t="shared" si="0"/>
        <v>0</v>
      </c>
      <c r="D43" s="154" t="str">
        <f>IF(ISBLANK('[1]Covid Grants'!D1438), "NOT ENTERED", "ENTERED")</f>
        <v>ENTERED</v>
      </c>
      <c r="E43" s="154" t="str">
        <f>IF(ISBLANK('[1]Covid Grants'!E1438), "NOT ENTERED", "ENTERED")</f>
        <v>ENTERED</v>
      </c>
      <c r="F43" s="154" t="str">
        <f>IF(ISBLANK('[1]Covid Grants'!F1438), "NOT ENTERED", "ENTERED")</f>
        <v>ENTERED</v>
      </c>
      <c r="G43" s="154" t="str">
        <f>IF(ISBLANK('[1]Covid Grants'!G1438), "NOT ENTERED", "ENTERED")</f>
        <v>ENTERED</v>
      </c>
      <c r="H43" s="154" t="str">
        <f>IF(ISBLANK('[1]Covid Grants'!H1438), "NOT ENTERED", "ENTERED")</f>
        <v>ENTERED</v>
      </c>
      <c r="I43" s="155" t="str">
        <f>IF(ISBLANK('[1]Covid Grants'!I1438), "NOT ENTERED", "ENTERED")</f>
        <v>ENTERED</v>
      </c>
    </row>
    <row r="44" spans="3:9" x14ac:dyDescent="0.25">
      <c r="C44" s="139">
        <f t="shared" si="0"/>
        <v>0</v>
      </c>
      <c r="D44" s="154" t="str">
        <f>IF(ISBLANK('[1]Covid Grants'!D1793), "NOT ENTERED", "ENTERED")</f>
        <v>ENTERED</v>
      </c>
      <c r="E44" s="154" t="str">
        <f>IF(ISBLANK('[1]Covid Grants'!E1793), "NOT ENTERED", "ENTERED")</f>
        <v>ENTERED</v>
      </c>
      <c r="F44" s="154" t="str">
        <f>IF(ISBLANK('[1]Covid Grants'!F1793), "NOT ENTERED", "ENTERED")</f>
        <v>ENTERED</v>
      </c>
      <c r="G44" s="154" t="str">
        <f>IF(ISBLANK('[1]Covid Grants'!G1793), "NOT ENTERED", "ENTERED")</f>
        <v>ENTERED</v>
      </c>
      <c r="H44" s="154" t="str">
        <f>IF(ISBLANK('[1]Covid Grants'!H1793), "NOT ENTERED", "ENTERED")</f>
        <v>ENTERED</v>
      </c>
      <c r="I44" s="155" t="str">
        <f>IF(ISBLANK('[1]Covid Grants'!I1793), "NOT ENTERED", "ENTERED")</f>
        <v>ENTERED</v>
      </c>
    </row>
    <row r="45" spans="3:9" ht="13.8" thickBot="1" x14ac:dyDescent="0.3">
      <c r="C45" s="144">
        <f t="shared" si="0"/>
        <v>0</v>
      </c>
      <c r="D45" s="156" t="str">
        <f>IF(ISBLANK('[1]Covid Grants'!D2148), "NOT ENTERED", "ENTERED")</f>
        <v>ENTERED</v>
      </c>
      <c r="E45" s="156" t="str">
        <f>IF(ISBLANK('[1]Covid Grants'!E2148), "NOT ENTERED", "ENTERED")</f>
        <v>ENTERED</v>
      </c>
      <c r="F45" s="156" t="str">
        <f>IF(ISBLANK('[1]Covid Grants'!F2148), "NOT ENTERED", "ENTERED")</f>
        <v>ENTERED</v>
      </c>
      <c r="G45" s="156" t="str">
        <f>IF(ISBLANK('[1]Covid Grants'!G2148), "NOT ENTERED", "ENTERED")</f>
        <v>ENTERED</v>
      </c>
      <c r="H45" s="156" t="str">
        <f>IF(ISBLANK('[1]Covid Grants'!H2148), "NOT ENTERED", "ENTERED")</f>
        <v>ENTERED</v>
      </c>
      <c r="I45" s="157" t="str">
        <f>IF(ISBLANK('[1]Covid Grants'!I2148), "NOT ENTERED", "ENTERED")</f>
        <v>ENTERED</v>
      </c>
    </row>
    <row r="46" spans="3:9" ht="13.8" thickBot="1" x14ac:dyDescent="0.3"/>
    <row r="47" spans="3:9" ht="15" customHeight="1" x14ac:dyDescent="0.25">
      <c r="C47" s="170" t="s">
        <v>158</v>
      </c>
      <c r="D47" s="171"/>
      <c r="E47" s="171"/>
      <c r="F47" s="171"/>
      <c r="G47" s="171"/>
      <c r="H47" s="172"/>
    </row>
    <row r="48" spans="3:9" x14ac:dyDescent="0.25">
      <c r="C48" s="139" t="s">
        <v>138</v>
      </c>
      <c r="D48" s="140" t="str">
        <f>"Status 2022/23 "</f>
        <v xml:space="preserve">Status 2022/23 </v>
      </c>
      <c r="E48" s="140" t="str">
        <f>"Status 2023/24 "</f>
        <v xml:space="preserve">Status 2023/24 </v>
      </c>
      <c r="F48" s="140" t="str">
        <f>"Status 2024/25 "</f>
        <v xml:space="preserve">Status 2024/25 </v>
      </c>
      <c r="G48" s="140" t="str">
        <f>"Status 2025/26 "</f>
        <v xml:space="preserve">Status 2025/26 </v>
      </c>
      <c r="H48" s="141" t="str">
        <f>"Status 2026/27 "</f>
        <v xml:space="preserve">Status 2026/27 </v>
      </c>
    </row>
    <row r="49" spans="3:8" x14ac:dyDescent="0.25">
      <c r="C49" s="139"/>
      <c r="D49" s="140"/>
      <c r="E49" s="140"/>
      <c r="F49" s="140"/>
      <c r="G49" s="140"/>
      <c r="H49" s="141"/>
    </row>
    <row r="50" spans="3:8" x14ac:dyDescent="0.25">
      <c r="C50" s="139" t="s">
        <v>159</v>
      </c>
      <c r="D50" s="154" t="str">
        <f>IF(ISBLANK('[1]4a - Teaching Staff'!F12), "NOT ENTERED", "ENTERED")</f>
        <v>ENTERED</v>
      </c>
      <c r="E50" s="154" t="str">
        <f>IF(ISBLANK('[1]4a - Teaching Staff'!G12), "NOT ENTERED", "ENTERED")</f>
        <v>ENTERED</v>
      </c>
      <c r="F50" s="154" t="str">
        <f>IF(ISBLANK('[1]4a - Teaching Staff'!H12), "NOT ENTERED", "ENTERED")</f>
        <v>ENTERED</v>
      </c>
      <c r="G50" s="154" t="str">
        <f>IF(ISBLANK('[1]4a - Teaching Staff'!I12), "NOT ENTERED", "ENTERED")</f>
        <v>ENTERED</v>
      </c>
      <c r="H50" s="155" t="str">
        <f>IF(ISBLANK('[1]4a - Teaching Staff'!J12), "NOT ENTERED", "ENTERED")</f>
        <v>ENTERED</v>
      </c>
    </row>
    <row r="51" spans="3:8" x14ac:dyDescent="0.25">
      <c r="C51" s="139" t="s">
        <v>160</v>
      </c>
      <c r="D51" s="154" t="str">
        <f>IF(ISBLANK('[1]4a - Teaching Staff'!F13), "NOT ENTERED", "ENTERED")</f>
        <v>ENTERED</v>
      </c>
      <c r="E51" s="154" t="str">
        <f>IF(ISBLANK('[1]4a - Teaching Staff'!G13), "NOT ENTERED", "ENTERED")</f>
        <v>ENTERED</v>
      </c>
      <c r="F51" s="154" t="str">
        <f>IF(ISBLANK('[1]4a - Teaching Staff'!H13), "NOT ENTERED", "ENTERED")</f>
        <v>ENTERED</v>
      </c>
      <c r="G51" s="154" t="str">
        <f>IF(ISBLANK('[1]4a - Teaching Staff'!I13), "NOT ENTERED", "ENTERED")</f>
        <v>ENTERED</v>
      </c>
      <c r="H51" s="155" t="str">
        <f>IF(ISBLANK('[1]4a - Teaching Staff'!J13), "NOT ENTERED", "ENTERED")</f>
        <v>ENTERED</v>
      </c>
    </row>
    <row r="52" spans="3:8" ht="13.8" thickBot="1" x14ac:dyDescent="0.3">
      <c r="C52" s="144"/>
      <c r="D52" s="145"/>
      <c r="E52" s="145"/>
      <c r="F52" s="145"/>
      <c r="G52" s="145"/>
      <c r="H52" s="146"/>
    </row>
    <row r="53" spans="3:8" ht="13.8" thickBot="1" x14ac:dyDescent="0.3">
      <c r="C53" s="140"/>
      <c r="D53" s="140"/>
      <c r="E53" s="140"/>
      <c r="F53" s="140"/>
      <c r="G53" s="140"/>
      <c r="H53" s="140"/>
    </row>
    <row r="54" spans="3:8" ht="15" customHeight="1" x14ac:dyDescent="0.25">
      <c r="C54" s="170" t="s">
        <v>161</v>
      </c>
      <c r="D54" s="171"/>
      <c r="E54" s="171"/>
      <c r="F54" s="171"/>
      <c r="G54" s="172"/>
    </row>
    <row r="55" spans="3:8" x14ac:dyDescent="0.25">
      <c r="C55" s="139" t="s">
        <v>138</v>
      </c>
      <c r="D55" s="140" t="str">
        <f>"Status 2023/24 "</f>
        <v xml:space="preserve">Status 2023/24 </v>
      </c>
      <c r="E55" s="140" t="str">
        <f>"Status 2024/25 "</f>
        <v xml:space="preserve">Status 2024/25 </v>
      </c>
      <c r="F55" s="140" t="str">
        <f>"Status 2025/26 "</f>
        <v xml:space="preserve">Status 2025/26 </v>
      </c>
      <c r="G55" s="141" t="str">
        <f>"Status 2026/27 "</f>
        <v xml:space="preserve">Status 2026/27 </v>
      </c>
    </row>
    <row r="56" spans="3:8" x14ac:dyDescent="0.25">
      <c r="C56" s="139"/>
      <c r="D56" s="140"/>
      <c r="E56" s="140"/>
      <c r="F56" s="140"/>
      <c r="G56" s="141"/>
    </row>
    <row r="57" spans="3:8" x14ac:dyDescent="0.25">
      <c r="C57" s="139" t="s">
        <v>162</v>
      </c>
      <c r="D57" s="154" t="str">
        <f>IF(ISBLANK([1]MFG!L3), "NOT ENTERED", "ENTERED")</f>
        <v>ENTERED</v>
      </c>
      <c r="E57" s="154" t="str">
        <f>IF(ISBLANK([1]MFG!S3), "NOT ENTERED", "ENTERED")</f>
        <v>ENTERED</v>
      </c>
      <c r="F57" s="154" t="str">
        <f>IF(ISBLANK([1]MFG!Z3), "NOT ENTERED", "ENTERED")</f>
        <v>ENTERED</v>
      </c>
      <c r="G57" s="155" t="str">
        <f>IF(ISBLANK([1]MFG!AG3), "NOT ENTERED", "ENTERED")</f>
        <v>ENTERED</v>
      </c>
    </row>
    <row r="58" spans="3:8" ht="13.8" thickBot="1" x14ac:dyDescent="0.3">
      <c r="C58" s="144"/>
      <c r="D58" s="145"/>
      <c r="E58" s="145"/>
      <c r="F58" s="145"/>
      <c r="G58" s="146"/>
    </row>
    <row r="59" spans="3:8" ht="13.8" thickBot="1" x14ac:dyDescent="0.3"/>
    <row r="60" spans="3:8" ht="15" customHeight="1" x14ac:dyDescent="0.25">
      <c r="C60" s="173" t="s">
        <v>163</v>
      </c>
      <c r="D60" s="174"/>
      <c r="E60" s="174"/>
      <c r="F60" s="175"/>
    </row>
    <row r="61" spans="3:8" x14ac:dyDescent="0.25">
      <c r="C61" s="139" t="s">
        <v>138</v>
      </c>
      <c r="D61" s="140" t="s">
        <v>164</v>
      </c>
      <c r="E61" s="140" t="s">
        <v>163</v>
      </c>
      <c r="F61" s="141" t="s">
        <v>141</v>
      </c>
    </row>
    <row r="62" spans="3:8" x14ac:dyDescent="0.25">
      <c r="C62" s="139"/>
      <c r="D62" s="140"/>
      <c r="E62" s="140"/>
      <c r="F62" s="141"/>
    </row>
    <row r="63" spans="3:8" x14ac:dyDescent="0.25">
      <c r="C63" s="139" t="s">
        <v>4</v>
      </c>
      <c r="D63" s="158">
        <f>IF(OR('Validation Scenario A'!$K$5=9254027,'Validation Scenario A'!$K$5=9254065),0,'[1]2 - Pupil No.'!C19)</f>
        <v>311</v>
      </c>
      <c r="E63" s="158">
        <f>IF(OR('Validation Scenario A'!$K$5=9254027,'Validation Scenario A'!$K$5=9254065),0,'[1]2a - Class Structure'!O250)</f>
        <v>311</v>
      </c>
      <c r="F63" s="142" t="str">
        <f>IFERROR(IF(D63=E63,"CORRECT","INCORRECT"),"INCORRECT")</f>
        <v>CORRECT</v>
      </c>
    </row>
    <row r="64" spans="3:8" x14ac:dyDescent="0.25">
      <c r="C64" s="139" t="s">
        <v>5</v>
      </c>
      <c r="D64" s="158">
        <f>IF(OR('Validation Scenario A'!$K$5=9254027,'Validation Scenario A'!$K$5=9254065),0,'[1]2 - Pupil No.'!D19)</f>
        <v>313</v>
      </c>
      <c r="E64" s="158">
        <f>IF(OR('Validation Scenario A'!$K$5=9254027,'Validation Scenario A'!$K$5=9254065),0,'[1]2a - Class Structure'!O373)</f>
        <v>313</v>
      </c>
      <c r="F64" s="142" t="str">
        <f>IFERROR(IF(D64=E64,"CORRECT","INCORRECT"),"INCORRECT")</f>
        <v>CORRECT</v>
      </c>
    </row>
    <row r="65" spans="3:8" ht="13.8" thickBot="1" x14ac:dyDescent="0.3">
      <c r="C65" s="144"/>
      <c r="D65" s="145"/>
      <c r="E65" s="145"/>
      <c r="F65" s="146"/>
    </row>
    <row r="66" spans="3:8" ht="13.8" thickBot="1" x14ac:dyDescent="0.3"/>
    <row r="67" spans="3:8" ht="15" customHeight="1" x14ac:dyDescent="0.25">
      <c r="C67" s="173" t="s">
        <v>165</v>
      </c>
      <c r="D67" s="175"/>
    </row>
    <row r="68" spans="3:8" x14ac:dyDescent="0.25">
      <c r="C68" s="139" t="s">
        <v>138</v>
      </c>
      <c r="D68" s="141"/>
    </row>
    <row r="69" spans="3:8" x14ac:dyDescent="0.25">
      <c r="C69" s="139"/>
      <c r="D69" s="141"/>
    </row>
    <row r="70" spans="3:8" x14ac:dyDescent="0.25">
      <c r="C70" s="139" t="s">
        <v>166</v>
      </c>
      <c r="D70" s="142" t="str">
        <f>IF(AND('[1]1 - Summary'!L75=0,'[1]1 - Summary'!N75=0),"CORRECT","INCORRECT")</f>
        <v>CORRECT</v>
      </c>
    </row>
    <row r="71" spans="3:8" ht="13.8" thickBot="1" x14ac:dyDescent="0.3">
      <c r="C71" s="144"/>
      <c r="D71" s="146"/>
    </row>
    <row r="72" spans="3:8" ht="13.8" thickBot="1" x14ac:dyDescent="0.3"/>
    <row r="73" spans="3:8" ht="15" customHeight="1" x14ac:dyDescent="0.25">
      <c r="C73" s="173" t="s">
        <v>167</v>
      </c>
      <c r="D73" s="175"/>
    </row>
    <row r="74" spans="3:8" x14ac:dyDescent="0.25">
      <c r="C74" s="139" t="s">
        <v>138</v>
      </c>
      <c r="D74" s="141"/>
    </row>
    <row r="75" spans="3:8" x14ac:dyDescent="0.25">
      <c r="C75" s="139"/>
      <c r="D75" s="141"/>
      <c r="E75" s="159"/>
      <c r="F75" s="159"/>
      <c r="G75" s="159"/>
      <c r="H75" s="159"/>
    </row>
    <row r="76" spans="3:8" x14ac:dyDescent="0.25">
      <c r="C76" s="139" t="s">
        <v>168</v>
      </c>
      <c r="D76" s="142" t="str">
        <f>IF('[1]4a - Teaching Staff'!L1=0,"CORRECT","INCORRECT")</f>
        <v>CORRECT</v>
      </c>
      <c r="E76" s="140"/>
      <c r="F76" s="140"/>
      <c r="G76" s="140"/>
      <c r="H76" s="140"/>
    </row>
    <row r="77" spans="3:8" ht="13.8" thickBot="1" x14ac:dyDescent="0.3">
      <c r="C77" s="144" t="s">
        <v>169</v>
      </c>
      <c r="D77" s="152" t="str">
        <f>IF('[1]5a - Support Staff'!R1=0,"CORRECT","INCORRECT")</f>
        <v>CORRECT</v>
      </c>
      <c r="E77" s="140"/>
      <c r="F77" s="140"/>
      <c r="G77" s="140"/>
      <c r="H77" s="140"/>
    </row>
    <row r="78" spans="3:8" ht="13.8" thickBot="1" x14ac:dyDescent="0.3">
      <c r="E78" s="140"/>
      <c r="F78" s="140"/>
      <c r="G78" s="140"/>
      <c r="H78" s="140"/>
    </row>
    <row r="79" spans="3:8" ht="15" customHeight="1" x14ac:dyDescent="0.25">
      <c r="C79" s="170" t="s">
        <v>170</v>
      </c>
      <c r="D79" s="171"/>
      <c r="E79" s="171"/>
      <c r="F79" s="171"/>
      <c r="G79" s="171"/>
      <c r="H79" s="172"/>
    </row>
    <row r="80" spans="3:8" x14ac:dyDescent="0.25">
      <c r="C80" s="139"/>
      <c r="D80" s="140" t="str">
        <f>"Status 2022/23 "</f>
        <v xml:space="preserve">Status 2022/23 </v>
      </c>
      <c r="E80" s="140" t="str">
        <f>"Status 2023/24 "</f>
        <v xml:space="preserve">Status 2023/24 </v>
      </c>
      <c r="F80" s="140" t="str">
        <f>"Status 2024/25 "</f>
        <v xml:space="preserve">Status 2024/25 </v>
      </c>
      <c r="G80" s="140" t="str">
        <f>"Status 2025/26 "</f>
        <v xml:space="preserve">Status 2025/26 </v>
      </c>
      <c r="H80" s="141" t="str">
        <f>"Status 2026/27 "</f>
        <v xml:space="preserve">Status 2026/27 </v>
      </c>
    </row>
    <row r="81" spans="3:8" x14ac:dyDescent="0.25">
      <c r="C81" s="139"/>
      <c r="D81" s="140"/>
      <c r="E81" s="140"/>
      <c r="F81" s="140"/>
      <c r="G81" s="140"/>
      <c r="H81" s="141"/>
    </row>
    <row r="82" spans="3:8" x14ac:dyDescent="0.25">
      <c r="C82" s="139" t="s">
        <v>171</v>
      </c>
      <c r="D82" s="154" t="str">
        <f>IF(ISBLANK('[1]Extended Provision'!E296), "NOT ENTERED", "ENTERED")</f>
        <v>ENTERED</v>
      </c>
      <c r="E82" s="154" t="str">
        <f>IF(ISBLANK('[1]Extended Provision'!F296), "NOT ENTERED", "ENTERED")</f>
        <v>ENTERED</v>
      </c>
      <c r="F82" s="154" t="str">
        <f>IF(ISBLANK('[1]Extended Provision'!G296), "NOT ENTERED", "ENTERED")</f>
        <v>ENTERED</v>
      </c>
      <c r="G82" s="154" t="str">
        <f>IF(ISBLANK('[1]Extended Provision'!H296), "NOT ENTERED", "ENTERED")</f>
        <v>ENTERED</v>
      </c>
      <c r="H82" s="155" t="str">
        <f>IF(ISBLANK('[1]Extended Provision'!I296), "NOT ENTERED", "ENTERED")</f>
        <v>ENTERED</v>
      </c>
    </row>
    <row r="83" spans="3:8" x14ac:dyDescent="0.25">
      <c r="C83" s="139" t="s">
        <v>172</v>
      </c>
      <c r="D83" s="154" t="str">
        <f>IF(ISBLANK('[1]Extended Provision'!E588), "NOT ENTERED", "ENTERED")</f>
        <v>ENTERED</v>
      </c>
      <c r="E83" s="154" t="str">
        <f>IF(ISBLANK('[1]Extended Provision'!F588), "NOT ENTERED", "ENTERED")</f>
        <v>ENTERED</v>
      </c>
      <c r="F83" s="154" t="str">
        <f>IF(ISBLANK('[1]Extended Provision'!G588), "NOT ENTERED", "ENTERED")</f>
        <v>ENTERED</v>
      </c>
      <c r="G83" s="154" t="str">
        <f>IF(ISBLANK('[1]Extended Provision'!H588), "NOT ENTERED", "ENTERED")</f>
        <v>ENTERED</v>
      </c>
      <c r="H83" s="155" t="str">
        <f>IF(ISBLANK('[1]Extended Provision'!I588), "NOT ENTERED", "ENTERED")</f>
        <v>ENTERED</v>
      </c>
    </row>
    <row r="84" spans="3:8" ht="13.8" thickBot="1" x14ac:dyDescent="0.3">
      <c r="C84" s="144"/>
      <c r="D84" s="145"/>
      <c r="E84" s="145"/>
      <c r="F84" s="145"/>
      <c r="G84" s="145"/>
      <c r="H84" s="146"/>
    </row>
    <row r="85" spans="3:8" ht="13.8" thickBot="1" x14ac:dyDescent="0.3"/>
    <row r="86" spans="3:8" x14ac:dyDescent="0.25">
      <c r="C86" s="173" t="s">
        <v>173</v>
      </c>
      <c r="D86" s="174"/>
      <c r="E86" s="175"/>
    </row>
    <row r="87" spans="3:8" x14ac:dyDescent="0.25">
      <c r="C87" s="139" t="s">
        <v>138</v>
      </c>
      <c r="D87" s="140"/>
      <c r="E87" s="141" t="s">
        <v>141</v>
      </c>
    </row>
    <row r="88" spans="3:8" x14ac:dyDescent="0.25">
      <c r="C88" s="139"/>
      <c r="D88" s="140"/>
      <c r="E88" s="141"/>
    </row>
    <row r="89" spans="3:8" x14ac:dyDescent="0.25">
      <c r="C89" s="139" t="s">
        <v>174</v>
      </c>
      <c r="D89" s="140"/>
      <c r="E89" s="142" t="str">
        <f>IF('[1]1 - Summary'!J14="", "NOT ENTERED", "ENTERED")</f>
        <v>ENTERED</v>
      </c>
    </row>
    <row r="90" spans="3:8" ht="13.8" thickBot="1" x14ac:dyDescent="0.3">
      <c r="C90" s="144"/>
      <c r="D90" s="145"/>
      <c r="E90" s="146"/>
    </row>
  </sheetData>
  <sheetProtection algorithmName="SHA-512" hashValue="4N062AVOmk6ZoMhQSxbNk3OB5XW4qnMAvRtVTvZs6W+XthddwbybwYjiuETfCDX1DnF1lTSAHui7kjVPaHoM+A==" saltValue="DH1yv9FRep4fZlXGdTi65Q==" spinCount="100000" sheet="1" objects="1" scenarios="1"/>
  <mergeCells count="20">
    <mergeCell ref="D25:E25"/>
    <mergeCell ref="C3:N3"/>
    <mergeCell ref="C5:F5"/>
    <mergeCell ref="H7:L7"/>
    <mergeCell ref="H10:J10"/>
    <mergeCell ref="H11:J11"/>
    <mergeCell ref="H12:J12"/>
    <mergeCell ref="H13:J13"/>
    <mergeCell ref="C14:E14"/>
    <mergeCell ref="H14:J14"/>
    <mergeCell ref="C21:D21"/>
    <mergeCell ref="C23:E23"/>
    <mergeCell ref="C79:H79"/>
    <mergeCell ref="C86:E86"/>
    <mergeCell ref="C28:I28"/>
    <mergeCell ref="C47:H47"/>
    <mergeCell ref="C54:G54"/>
    <mergeCell ref="C60:F60"/>
    <mergeCell ref="C67:D67"/>
    <mergeCell ref="C73:D73"/>
  </mergeCells>
  <conditionalFormatting sqref="F8">
    <cfRule type="cellIs" dxfId="323" priority="68" operator="notEqual">
      <formula>"CORRECT"</formula>
    </cfRule>
    <cfRule type="colorScale" priority="69">
      <colorScale>
        <cfvo type="min"/>
        <cfvo type="max"/>
        <color rgb="FFFF7128"/>
        <color rgb="FFFFEF9C"/>
      </colorScale>
    </cfRule>
    <cfRule type="cellIs" dxfId="322" priority="70" operator="equal">
      <formula>"CORRECT"</formula>
    </cfRule>
  </conditionalFormatting>
  <conditionalFormatting sqref="F9">
    <cfRule type="cellIs" dxfId="321" priority="65" operator="notEqual">
      <formula>"CORRECT"</formula>
    </cfRule>
    <cfRule type="colorScale" priority="66">
      <colorScale>
        <cfvo type="min"/>
        <cfvo type="max"/>
        <color rgb="FFFF7128"/>
        <color rgb="FFFFEF9C"/>
      </colorScale>
    </cfRule>
    <cfRule type="cellIs" dxfId="320" priority="67" operator="equal">
      <formula>"CORRECT"</formula>
    </cfRule>
  </conditionalFormatting>
  <conditionalFormatting sqref="D32:H38">
    <cfRule type="cellIs" dxfId="319" priority="62" operator="notEqual">
      <formula>"CORRECT"</formula>
    </cfRule>
    <cfRule type="colorScale" priority="63">
      <colorScale>
        <cfvo type="min"/>
        <cfvo type="max"/>
        <color rgb="FFFF7128"/>
        <color rgb="FFFFEF9C"/>
      </colorScale>
    </cfRule>
    <cfRule type="cellIs" dxfId="318" priority="64" operator="equal">
      <formula>"CORRECT"</formula>
    </cfRule>
  </conditionalFormatting>
  <conditionalFormatting sqref="L10 D57:F57 D32:H38">
    <cfRule type="cellIs" dxfId="317" priority="60" operator="equal">
      <formula>"ENTERED"</formula>
    </cfRule>
    <cfRule type="cellIs" dxfId="316" priority="61" operator="notEqual">
      <formula>"""INCORRECT"""</formula>
    </cfRule>
  </conditionalFormatting>
  <conditionalFormatting sqref="L11:L26">
    <cfRule type="cellIs" dxfId="315" priority="58" operator="equal">
      <formula>"ENTERED"</formula>
    </cfRule>
    <cfRule type="cellIs" dxfId="314" priority="59" operator="notEqual">
      <formula>"""INCORRECT"""</formula>
    </cfRule>
  </conditionalFormatting>
  <conditionalFormatting sqref="E17">
    <cfRule type="cellIs" dxfId="313" priority="56" operator="equal">
      <formula>"ENTERED"</formula>
    </cfRule>
    <cfRule type="cellIs" dxfId="312" priority="57" operator="notEqual">
      <formula>"""INCORRECT"""</formula>
    </cfRule>
  </conditionalFormatting>
  <conditionalFormatting sqref="D25:E25">
    <cfRule type="cellIs" dxfId="311" priority="54" operator="notEqual">
      <formula>"No incorrect account codes found"</formula>
    </cfRule>
    <cfRule type="cellIs" dxfId="310" priority="55" operator="equal">
      <formula>"No incorrect account codes found"</formula>
    </cfRule>
  </conditionalFormatting>
  <conditionalFormatting sqref="D12">
    <cfRule type="cellIs" dxfId="309" priority="52" operator="equal">
      <formula>"ENTERED"</formula>
    </cfRule>
    <cfRule type="cellIs" dxfId="308" priority="53" operator="notEqual">
      <formula>"""INCORRECT"""</formula>
    </cfRule>
  </conditionalFormatting>
  <conditionalFormatting sqref="E21">
    <cfRule type="cellIs" dxfId="307" priority="50" operator="equal">
      <formula>"ENTERED"</formula>
    </cfRule>
    <cfRule type="cellIs" dxfId="306" priority="51" operator="notEqual">
      <formula>"""INCORRECT"""</formula>
    </cfRule>
  </conditionalFormatting>
  <conditionalFormatting sqref="D50:H51">
    <cfRule type="cellIs" dxfId="305" priority="48" operator="equal">
      <formula>"ENTERED"</formula>
    </cfRule>
    <cfRule type="cellIs" dxfId="304" priority="49" operator="notEqual">
      <formula>"""INCORRECT"""</formula>
    </cfRule>
  </conditionalFormatting>
  <conditionalFormatting sqref="F63:F64">
    <cfRule type="cellIs" dxfId="303" priority="45" operator="notEqual">
      <formula>"CORRECT"</formula>
    </cfRule>
    <cfRule type="colorScale" priority="46">
      <colorScale>
        <cfvo type="min"/>
        <cfvo type="max"/>
        <color rgb="FFFF7128"/>
        <color rgb="FFFFEF9C"/>
      </colorScale>
    </cfRule>
    <cfRule type="cellIs" dxfId="302" priority="47" operator="equal">
      <formula>"CORRECT"</formula>
    </cfRule>
  </conditionalFormatting>
  <conditionalFormatting sqref="D70">
    <cfRule type="cellIs" dxfId="301" priority="42" operator="notEqual">
      <formula>"CORRECT"</formula>
    </cfRule>
    <cfRule type="colorScale" priority="43">
      <colorScale>
        <cfvo type="min"/>
        <cfvo type="max"/>
        <color rgb="FFFF7128"/>
        <color rgb="FFFFEF9C"/>
      </colorScale>
    </cfRule>
    <cfRule type="cellIs" dxfId="300" priority="44" operator="equal">
      <formula>"CORRECT"</formula>
    </cfRule>
  </conditionalFormatting>
  <conditionalFormatting sqref="D31:H31">
    <cfRule type="cellIs" dxfId="299" priority="37" operator="equal">
      <formula>"ENTERED"</formula>
    </cfRule>
    <cfRule type="cellIs" dxfId="298" priority="38" operator="notEqual">
      <formula>"""INCORRECT"""</formula>
    </cfRule>
  </conditionalFormatting>
  <conditionalFormatting sqref="D31:H31">
    <cfRule type="cellIs" dxfId="297" priority="39" operator="notEqual">
      <formula>"CORRECT"</formula>
    </cfRule>
    <cfRule type="colorScale" priority="40">
      <colorScale>
        <cfvo type="min"/>
        <cfvo type="max"/>
        <color rgb="FFFF7128"/>
        <color rgb="FFFFEF9C"/>
      </colorScale>
    </cfRule>
    <cfRule type="cellIs" dxfId="296" priority="41" operator="equal">
      <formula>"CORRECT"</formula>
    </cfRule>
  </conditionalFormatting>
  <conditionalFormatting sqref="G57">
    <cfRule type="cellIs" dxfId="295" priority="35" operator="equal">
      <formula>"ENTERED"</formula>
    </cfRule>
    <cfRule type="cellIs" dxfId="294" priority="36" operator="notEqual">
      <formula>"""INCORRECT"""</formula>
    </cfRule>
  </conditionalFormatting>
  <conditionalFormatting sqref="D77">
    <cfRule type="cellIs" dxfId="293" priority="32" operator="notEqual">
      <formula>"CORRECT"</formula>
    </cfRule>
    <cfRule type="colorScale" priority="33">
      <colorScale>
        <cfvo type="min"/>
        <cfvo type="max"/>
        <color rgb="FFFF7128"/>
        <color rgb="FFFFEF9C"/>
      </colorScale>
    </cfRule>
    <cfRule type="cellIs" dxfId="292" priority="34" operator="equal">
      <formula>"CORRECT"</formula>
    </cfRule>
  </conditionalFormatting>
  <conditionalFormatting sqref="D76">
    <cfRule type="cellIs" dxfId="291" priority="29" operator="notEqual">
      <formula>"CORRECT"</formula>
    </cfRule>
    <cfRule type="colorScale" priority="30">
      <colorScale>
        <cfvo type="min"/>
        <cfvo type="max"/>
        <color rgb="FFFF7128"/>
        <color rgb="FFFFEF9C"/>
      </colorScale>
    </cfRule>
    <cfRule type="cellIs" dxfId="290" priority="31" operator="equal">
      <formula>"CORRECT"</formula>
    </cfRule>
  </conditionalFormatting>
  <conditionalFormatting sqref="I31:I34">
    <cfRule type="cellIs" dxfId="289" priority="26" operator="notEqual">
      <formula>"CORRECT"</formula>
    </cfRule>
    <cfRule type="colorScale" priority="27">
      <colorScale>
        <cfvo type="min"/>
        <cfvo type="max"/>
        <color rgb="FFFF7128"/>
        <color rgb="FFFFEF9C"/>
      </colorScale>
    </cfRule>
    <cfRule type="cellIs" dxfId="288" priority="28" operator="equal">
      <formula>"CORRECT"</formula>
    </cfRule>
  </conditionalFormatting>
  <conditionalFormatting sqref="I31:I34">
    <cfRule type="cellIs" dxfId="287" priority="24" operator="equal">
      <formula>"ENTERED"</formula>
    </cfRule>
    <cfRule type="cellIs" dxfId="286" priority="25" operator="notEqual">
      <formula>"""INCORRECT"""</formula>
    </cfRule>
  </conditionalFormatting>
  <conditionalFormatting sqref="I36:I37">
    <cfRule type="cellIs" dxfId="285" priority="19" operator="equal">
      <formula>"ENTERED"</formula>
    </cfRule>
    <cfRule type="cellIs" dxfId="284" priority="20" operator="notEqual">
      <formula>"""INCORRECT"""</formula>
    </cfRule>
  </conditionalFormatting>
  <conditionalFormatting sqref="I36:I37">
    <cfRule type="cellIs" dxfId="283" priority="21" operator="notEqual">
      <formula>"CORRECT"</formula>
    </cfRule>
    <cfRule type="colorScale" priority="22">
      <colorScale>
        <cfvo type="min"/>
        <cfvo type="max"/>
        <color rgb="FFFF7128"/>
        <color rgb="FFFFEF9C"/>
      </colorScale>
    </cfRule>
    <cfRule type="cellIs" dxfId="282" priority="23" operator="equal">
      <formula>"CORRECT"</formula>
    </cfRule>
  </conditionalFormatting>
  <conditionalFormatting sqref="I38">
    <cfRule type="cellIs" dxfId="281" priority="17" operator="equal">
      <formula>"ENTERED"</formula>
    </cfRule>
    <cfRule type="cellIs" dxfId="280" priority="18" operator="notEqual">
      <formula>"""INCORRECT"""</formula>
    </cfRule>
  </conditionalFormatting>
  <conditionalFormatting sqref="I35">
    <cfRule type="cellIs" dxfId="279" priority="12" operator="equal">
      <formula>"ENTERED"</formula>
    </cfRule>
    <cfRule type="cellIs" dxfId="278" priority="13" operator="notEqual">
      <formula>"""INCORRECT"""</formula>
    </cfRule>
  </conditionalFormatting>
  <conditionalFormatting sqref="I35">
    <cfRule type="cellIs" dxfId="277" priority="14" operator="notEqual">
      <formula>"CORRECT"</formula>
    </cfRule>
    <cfRule type="colorScale" priority="15">
      <colorScale>
        <cfvo type="min"/>
        <cfvo type="max"/>
        <color rgb="FFFF7128"/>
        <color rgb="FFFFEF9C"/>
      </colorScale>
    </cfRule>
    <cfRule type="cellIs" dxfId="276" priority="16" operator="equal">
      <formula>"CORRECT"</formula>
    </cfRule>
  </conditionalFormatting>
  <conditionalFormatting sqref="D82:H82">
    <cfRule type="cellIs" dxfId="275" priority="10" operator="equal">
      <formula>"ENTERED"</formula>
    </cfRule>
    <cfRule type="cellIs" dxfId="274" priority="11" operator="notEqual">
      <formula>"""INCORRECT"""</formula>
    </cfRule>
  </conditionalFormatting>
  <conditionalFormatting sqref="D83:H83">
    <cfRule type="cellIs" dxfId="273" priority="8" operator="equal">
      <formula>"ENTERED"</formula>
    </cfRule>
    <cfRule type="cellIs" dxfId="272" priority="9" operator="notEqual">
      <formula>"""INCORRECT"""</formula>
    </cfRule>
  </conditionalFormatting>
  <conditionalFormatting sqref="D39:I45">
    <cfRule type="cellIs" dxfId="271" priority="5" operator="notEqual">
      <formula>"CORRECT"</formula>
    </cfRule>
    <cfRule type="colorScale" priority="6">
      <colorScale>
        <cfvo type="min"/>
        <cfvo type="max"/>
        <color rgb="FFFF7128"/>
        <color rgb="FFFFEF9C"/>
      </colorScale>
    </cfRule>
    <cfRule type="cellIs" dxfId="270" priority="7" operator="equal">
      <formula>"CORRECT"</formula>
    </cfRule>
  </conditionalFormatting>
  <conditionalFormatting sqref="D39:I45">
    <cfRule type="cellIs" dxfId="269" priority="3" operator="equal">
      <formula>"ENTERED"</formula>
    </cfRule>
    <cfRule type="cellIs" dxfId="268" priority="4" operator="notEqual">
      <formula>"""INCORRECT"""</formula>
    </cfRule>
  </conditionalFormatting>
  <conditionalFormatting sqref="E89">
    <cfRule type="cellIs" dxfId="267" priority="1" operator="equal">
      <formula>"ENTERED"</formula>
    </cfRule>
    <cfRule type="cellIs" dxfId="266" priority="2" operator="notEqual">
      <formula>"""INCORRECT"""</formula>
    </cfRule>
  </conditionalFormatting>
  <pageMargins left="0.25" right="0.25" top="0.75" bottom="0.75" header="0.3" footer="0.3"/>
  <pageSetup scale="56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96633"/>
    <pageSetUpPr fitToPage="1"/>
  </sheetPr>
  <dimension ref="A1:Q22"/>
  <sheetViews>
    <sheetView showGridLines="0" showRowColHeaders="0" workbookViewId="0">
      <pane ySplit="22" topLeftCell="A23" activePane="bottomLeft" state="frozen"/>
      <selection activeCell="A22" sqref="A22"/>
      <selection pane="bottomLeft" activeCell="U47" sqref="U47"/>
    </sheetView>
  </sheetViews>
  <sheetFormatPr defaultColWidth="9.109375" defaultRowHeight="13.8" x14ac:dyDescent="0.3"/>
  <cols>
    <col min="1" max="1" width="25.6640625" style="160" bestFit="1" customWidth="1"/>
    <col min="2" max="2" width="12" style="160" bestFit="1" customWidth="1"/>
    <col min="3" max="3" width="10.6640625" style="160" bestFit="1" customWidth="1"/>
    <col min="4" max="4" width="11.33203125" style="160" customWidth="1"/>
    <col min="5" max="7" width="10.6640625" style="160" customWidth="1"/>
    <col min="8" max="16384" width="9.109375" style="160"/>
  </cols>
  <sheetData>
    <row r="1" spans="1:11" hidden="1" x14ac:dyDescent="0.3">
      <c r="A1" s="161" t="s">
        <v>193</v>
      </c>
      <c r="B1" s="161"/>
      <c r="C1" s="161"/>
      <c r="D1" s="161"/>
      <c r="E1" s="161"/>
      <c r="F1" s="161"/>
      <c r="G1" s="161"/>
    </row>
    <row r="2" spans="1:11" hidden="1" x14ac:dyDescent="0.3">
      <c r="A2" s="161" t="s">
        <v>192</v>
      </c>
      <c r="B2" s="167" t="str">
        <f>'[1]1 - Summary'!B3</f>
        <v>2021/22</v>
      </c>
      <c r="C2" s="167" t="str">
        <f>'[1]1 - Summary'!C3</f>
        <v>2022/23</v>
      </c>
      <c r="D2" s="167" t="str">
        <f>'[1]1 - Summary'!D3</f>
        <v>2023/24</v>
      </c>
      <c r="E2" s="167" t="str">
        <f>'[1]1 - Summary'!E3</f>
        <v>2024/25</v>
      </c>
      <c r="F2" s="167" t="str">
        <f>'[1]1 - Summary'!F3</f>
        <v>2025/26</v>
      </c>
      <c r="G2" s="167" t="str">
        <f>'[1]1 - Summary'!G3</f>
        <v>2026/27</v>
      </c>
    </row>
    <row r="3" spans="1:11" hidden="1" x14ac:dyDescent="0.3">
      <c r="A3" s="161" t="s">
        <v>191</v>
      </c>
      <c r="B3" s="162">
        <f>-SUM(-'[1]1 - Summary'!B21,'[1]1 - Summary'!B37)</f>
        <v>1544242.26</v>
      </c>
      <c r="C3" s="162">
        <f>-SUM(-'[1]1 - Summary'!C21,'[1]1 - Summary'!C37)</f>
        <v>1597349.6400000001</v>
      </c>
      <c r="D3" s="162">
        <f>-SUM(-'[1]1 - Summary'!D21,'[1]1 - Summary'!D37)</f>
        <v>1649949.674503047</v>
      </c>
      <c r="E3" s="162">
        <f>-SUM(-'[1]1 - Summary'!E21,'[1]1 - Summary'!E37)</f>
        <v>1668075.9417408037</v>
      </c>
      <c r="F3" s="162">
        <f>-SUM(-'[1]1 - Summary'!F21,'[1]1 - Summary'!F37)</f>
        <v>1627417.3106396899</v>
      </c>
      <c r="G3" s="162">
        <f>-SUM(-'[1]1 - Summary'!G21,'[1]1 - Summary'!G37)</f>
        <v>1561588.5273084578</v>
      </c>
    </row>
    <row r="4" spans="1:11" hidden="1" x14ac:dyDescent="0.3">
      <c r="A4" s="161" t="s">
        <v>190</v>
      </c>
      <c r="B4" s="162">
        <f>SUM(-'[1]1 - Summary'!B19,'[1]1 - Summary'!B37)</f>
        <v>-1481362.26</v>
      </c>
      <c r="C4" s="162">
        <f>SUM(-'[1]1 - Summary'!C19,'[1]1 - Summary'!C37)</f>
        <v>-1535554.09</v>
      </c>
      <c r="D4" s="162">
        <f>SUM(-'[1]1 - Summary'!D19,'[1]1 - Summary'!D37)</f>
        <v>-1540875.8289030469</v>
      </c>
      <c r="E4" s="162">
        <f>SUM(-'[1]1 - Summary'!E19,'[1]1 - Summary'!E37)</f>
        <v>-1532230.6968970641</v>
      </c>
      <c r="F4" s="162">
        <f>SUM(-'[1]1 - Summary'!F19,'[1]1 - Summary'!F37)</f>
        <v>-1519502.8828189245</v>
      </c>
      <c r="G4" s="162">
        <f>SUM(-'[1]1 - Summary'!G19,'[1]1 - Summary'!G37)</f>
        <v>-1530311.4887512953</v>
      </c>
    </row>
    <row r="5" spans="1:11" hidden="1" x14ac:dyDescent="0.3">
      <c r="A5" s="161" t="s">
        <v>53</v>
      </c>
      <c r="B5" s="162">
        <f>'[1]1 - Summary'!B74</f>
        <v>1482446.71</v>
      </c>
      <c r="C5" s="162">
        <f>'[1]1 - Summary'!C74</f>
        <v>1488275.7943999998</v>
      </c>
      <c r="D5" s="162">
        <f>'[1]1 - Summary'!D74</f>
        <v>1514104.4296593075</v>
      </c>
      <c r="E5" s="162">
        <f>'[1]1 - Summary'!E74</f>
        <v>1560161.5139200382</v>
      </c>
      <c r="F5" s="162">
        <f>'[1]1 - Summary'!F74</f>
        <v>1596140.2720825274</v>
      </c>
      <c r="G5" s="162">
        <f>'[1]1 - Summary'!G74</f>
        <v>1634708.8830554571</v>
      </c>
    </row>
    <row r="6" spans="1:11" hidden="1" x14ac:dyDescent="0.3">
      <c r="A6" s="161" t="s">
        <v>189</v>
      </c>
      <c r="B6" s="162">
        <f>'[1]1 - Summary'!B80</f>
        <v>-61795.550000000047</v>
      </c>
      <c r="C6" s="162">
        <f>'[1]1 - Summary'!C80</f>
        <v>-109073.84560000035</v>
      </c>
      <c r="D6" s="162">
        <f>'[1]1 - Summary'!D80</f>
        <v>-135845.24484373955</v>
      </c>
      <c r="E6" s="162">
        <f>'[1]1 - Summary'!E80</f>
        <v>-107914.42782076541</v>
      </c>
      <c r="F6" s="162">
        <f>'[1]1 - Summary'!F80</f>
        <v>-31277.038557162508</v>
      </c>
      <c r="G6" s="162">
        <f>'[1]1 - Summary'!G80</f>
        <v>73120.355746999383</v>
      </c>
    </row>
    <row r="7" spans="1:11" hidden="1" x14ac:dyDescent="0.3">
      <c r="A7" s="161" t="s">
        <v>188</v>
      </c>
      <c r="B7" s="162">
        <f>'[1]1 - Summary'!B78</f>
        <v>1084.4499999999534</v>
      </c>
      <c r="C7" s="162">
        <f>'[1]1 - Summary'!C78</f>
        <v>-47278.295600000303</v>
      </c>
      <c r="D7" s="162">
        <f>'[1]1 - Summary'!D78</f>
        <v>-26771.399243739201</v>
      </c>
      <c r="E7" s="162">
        <f>'[1]1 - Summary'!E78</f>
        <v>27930.817022974137</v>
      </c>
      <c r="F7" s="162">
        <f>'[1]1 - Summary'!F78</f>
        <v>76637.389263602905</v>
      </c>
      <c r="G7" s="162">
        <f>'[1]1 - Summary'!G78</f>
        <v>104397.39430416189</v>
      </c>
    </row>
    <row r="8" spans="1:11" hidden="1" x14ac:dyDescent="0.3">
      <c r="A8" s="161" t="s">
        <v>158</v>
      </c>
      <c r="B8" s="166">
        <f>'[1]4a - Teaching Staff'!E12</f>
        <v>12.539</v>
      </c>
      <c r="C8" s="166">
        <f>'[1]4a - Teaching Staff'!F12</f>
        <v>10.638999999999999</v>
      </c>
      <c r="D8" s="166">
        <f>'[1]4a - Teaching Staff'!G12</f>
        <v>10.638999999999999</v>
      </c>
      <c r="E8" s="166">
        <f>'[1]4a - Teaching Staff'!H12</f>
        <v>10.638999999999999</v>
      </c>
      <c r="F8" s="166">
        <f>'[1]4a - Teaching Staff'!I12</f>
        <v>10.638999999999999</v>
      </c>
      <c r="G8" s="166">
        <f>'[1]4a - Teaching Staff'!J12</f>
        <v>10.638999999999999</v>
      </c>
    </row>
    <row r="9" spans="1:11" hidden="1" x14ac:dyDescent="0.3">
      <c r="A9" s="161" t="s">
        <v>187</v>
      </c>
      <c r="B9" s="166">
        <f>'[1]4a - Teaching Staff'!E13</f>
        <v>13.539</v>
      </c>
      <c r="C9" s="166">
        <f>'[1]4a - Teaching Staff'!F13</f>
        <v>11.638999999999999</v>
      </c>
      <c r="D9" s="166">
        <f>'[1]4a - Teaching Staff'!G13</f>
        <v>11.638999999999999</v>
      </c>
      <c r="E9" s="166">
        <f>'[1]4a - Teaching Staff'!H13</f>
        <v>11.638999999999999</v>
      </c>
      <c r="F9" s="166">
        <f>'[1]4a - Teaching Staff'!I13</f>
        <v>11.638999999999999</v>
      </c>
      <c r="G9" s="166">
        <f>'[1]4a - Teaching Staff'!J13</f>
        <v>11.638999999999999</v>
      </c>
    </row>
    <row r="10" spans="1:11" hidden="1" x14ac:dyDescent="0.3">
      <c r="A10" s="161" t="s">
        <v>186</v>
      </c>
      <c r="B10" s="165">
        <f t="shared" ref="B10:G10" si="0">B15/B8</f>
        <v>24.563362309594066</v>
      </c>
      <c r="C10" s="165">
        <f t="shared" si="0"/>
        <v>28.856095497697154</v>
      </c>
      <c r="D10" s="165">
        <f t="shared" si="0"/>
        <v>29.2320706833349</v>
      </c>
      <c r="E10" s="165">
        <f t="shared" si="0"/>
        <v>29.420058276153775</v>
      </c>
      <c r="F10" s="165">
        <f t="shared" si="0"/>
        <v>29.326064479744339</v>
      </c>
      <c r="G10" s="165">
        <f t="shared" si="0"/>
        <v>29.514052072563214</v>
      </c>
    </row>
    <row r="11" spans="1:11" hidden="1" x14ac:dyDescent="0.3">
      <c r="A11" s="161" t="s">
        <v>185</v>
      </c>
      <c r="B11" s="165">
        <f t="shared" ref="B11:G11" si="1">B15/B9</f>
        <v>22.749095206440654</v>
      </c>
      <c r="C11" s="165">
        <f t="shared" si="1"/>
        <v>26.376836497980928</v>
      </c>
      <c r="D11" s="165">
        <f t="shared" si="1"/>
        <v>26.720508634762439</v>
      </c>
      <c r="E11" s="165">
        <f t="shared" si="1"/>
        <v>26.892344703153192</v>
      </c>
      <c r="F11" s="165">
        <f t="shared" si="1"/>
        <v>26.806426668957815</v>
      </c>
      <c r="G11" s="165">
        <f t="shared" si="1"/>
        <v>26.978262737348572</v>
      </c>
    </row>
    <row r="12" spans="1:11" hidden="1" x14ac:dyDescent="0.3">
      <c r="A12" s="161" t="s">
        <v>184</v>
      </c>
      <c r="B12" s="165">
        <f>'[1]1 - Summary'!B9</f>
        <v>0</v>
      </c>
      <c r="C12" s="165">
        <f>'[1]1 - Summary'!C9</f>
        <v>0</v>
      </c>
      <c r="D12" s="165">
        <f>'[1]1 - Summary'!D9</f>
        <v>0</v>
      </c>
      <c r="E12" s="165">
        <f>'[1]1 - Summary'!E9</f>
        <v>0</v>
      </c>
      <c r="F12" s="165">
        <f>'[1]1 - Summary'!F9</f>
        <v>0</v>
      </c>
      <c r="G12" s="165">
        <f>'[1]1 - Summary'!G9</f>
        <v>0</v>
      </c>
    </row>
    <row r="13" spans="1:11" hidden="1" x14ac:dyDescent="0.3">
      <c r="A13" s="161" t="s">
        <v>183</v>
      </c>
      <c r="B13" s="165">
        <f>'[1]1 - Summary'!B11</f>
        <v>0</v>
      </c>
      <c r="C13" s="165">
        <f>'[1]1 - Summary'!C11</f>
        <v>0</v>
      </c>
      <c r="D13" s="165">
        <f>'[1]1 - Summary'!D11</f>
        <v>0</v>
      </c>
      <c r="E13" s="165">
        <f>'[1]1 - Summary'!E11</f>
        <v>0</v>
      </c>
      <c r="F13" s="165">
        <f>'[1]1 - Summary'!F11</f>
        <v>0</v>
      </c>
      <c r="G13" s="165">
        <f>'[1]1 - Summary'!G11</f>
        <v>0</v>
      </c>
      <c r="K13" s="164"/>
    </row>
    <row r="14" spans="1:11" hidden="1" x14ac:dyDescent="0.3">
      <c r="A14" s="161" t="s">
        <v>182</v>
      </c>
      <c r="B14" s="163">
        <f>'[1]1 - Summary'!B5+'[1]1 - Summary'!B7</f>
        <v>308</v>
      </c>
      <c r="C14" s="163">
        <f>'[1]1 - Summary'!C5+'[1]1 - Summary'!C7</f>
        <v>307</v>
      </c>
      <c r="D14" s="163">
        <f>'[1]1 - Summary'!D5+'[1]1 - Summary'!D7</f>
        <v>311</v>
      </c>
      <c r="E14" s="163">
        <f>'[1]1 - Summary'!E5+'[1]1 - Summary'!E7</f>
        <v>313</v>
      </c>
      <c r="F14" s="163">
        <f>'[1]1 - Summary'!F5+'[1]1 - Summary'!F7</f>
        <v>312</v>
      </c>
      <c r="G14" s="163">
        <f>'[1]1 - Summary'!G5+'[1]1 - Summary'!G7</f>
        <v>314</v>
      </c>
    </row>
    <row r="15" spans="1:11" hidden="1" x14ac:dyDescent="0.3">
      <c r="A15" s="161" t="s">
        <v>181</v>
      </c>
      <c r="B15" s="163">
        <f t="shared" ref="B15:G15" si="2">SUM(B12:B14)</f>
        <v>308</v>
      </c>
      <c r="C15" s="163">
        <f t="shared" si="2"/>
        <v>307</v>
      </c>
      <c r="D15" s="163">
        <f t="shared" si="2"/>
        <v>311</v>
      </c>
      <c r="E15" s="163">
        <f t="shared" si="2"/>
        <v>313</v>
      </c>
      <c r="F15" s="163">
        <f t="shared" si="2"/>
        <v>312</v>
      </c>
      <c r="G15" s="163">
        <f t="shared" si="2"/>
        <v>314</v>
      </c>
    </row>
    <row r="16" spans="1:11" hidden="1" x14ac:dyDescent="0.3">
      <c r="A16" s="161" t="s">
        <v>180</v>
      </c>
      <c r="B16" s="162">
        <f t="shared" ref="B16:G16" si="3">B5/B15</f>
        <v>4813.1386688311686</v>
      </c>
      <c r="C16" s="162">
        <f t="shared" si="3"/>
        <v>4847.8038905537451</v>
      </c>
      <c r="D16" s="162">
        <f t="shared" si="3"/>
        <v>4868.5029892582234</v>
      </c>
      <c r="E16" s="162">
        <f t="shared" si="3"/>
        <v>4984.5415780192916</v>
      </c>
      <c r="F16" s="162">
        <f t="shared" si="3"/>
        <v>5115.8342053927163</v>
      </c>
      <c r="G16" s="162">
        <f t="shared" si="3"/>
        <v>5206.0792453995455</v>
      </c>
    </row>
    <row r="17" spans="1:17" hidden="1" x14ac:dyDescent="0.3">
      <c r="A17" s="161" t="s">
        <v>179</v>
      </c>
      <c r="B17" s="162">
        <f t="shared" ref="B17:G17" si="4">-B4/B15</f>
        <v>4809.6177272727273</v>
      </c>
      <c r="C17" s="162">
        <f t="shared" si="4"/>
        <v>5001.8048534201953</v>
      </c>
      <c r="D17" s="162">
        <f t="shared" si="4"/>
        <v>4954.5846588522409</v>
      </c>
      <c r="E17" s="162">
        <f t="shared" si="4"/>
        <v>4895.3057408851892</v>
      </c>
      <c r="F17" s="162">
        <f t="shared" si="4"/>
        <v>4870.2015474965528</v>
      </c>
      <c r="G17" s="162">
        <f t="shared" si="4"/>
        <v>4873.6034673608128</v>
      </c>
    </row>
    <row r="18" spans="1:17" hidden="1" x14ac:dyDescent="0.3">
      <c r="A18" s="161" t="s">
        <v>178</v>
      </c>
      <c r="B18" s="162">
        <f>'[1]1 - Summary'!B43</f>
        <v>739386.8</v>
      </c>
      <c r="C18" s="162">
        <f>'[1]1 - Summary'!C43</f>
        <v>752382</v>
      </c>
      <c r="D18" s="162">
        <f>'[1]1 - Summary'!D43</f>
        <v>792564.9575163268</v>
      </c>
      <c r="E18" s="162">
        <f>'[1]1 - Summary'!E43</f>
        <v>816157.19380327058</v>
      </c>
      <c r="F18" s="162">
        <f>'[1]1 - Summary'!F43</f>
        <v>837341.38388911402</v>
      </c>
      <c r="G18" s="162">
        <f>'[1]1 - Summary'!G43</f>
        <v>857892.47055923159</v>
      </c>
    </row>
    <row r="19" spans="1:17" hidden="1" x14ac:dyDescent="0.3">
      <c r="A19" s="161" t="s">
        <v>177</v>
      </c>
      <c r="B19" s="74">
        <f>SUM('[1]1 - Summary'!B43,'[1]1 - Summary'!B44,'[1]1 - Summary'!B45,'[1]1 - Summary'!B46,'[1]1 - Summary'!B47,'[1]1 - Summary'!B48,'[1]6 - Income &amp; Expenditure'!D87:D104)/'[1]1 - Summary'!B74</f>
        <v>0.78936587879101561</v>
      </c>
      <c r="C19" s="74">
        <f>SUM('[1]1 - Summary'!C43,'[1]1 - Summary'!C44,'[1]1 - Summary'!C45,'[1]1 - Summary'!C46,'[1]1 - Summary'!C47,'[1]1 - Summary'!C48,'[1]6 - Income &amp; Expenditure'!E87:E104)/'[1]1 - Summary'!C74</f>
        <v>0.79826682962277173</v>
      </c>
      <c r="D19" s="74">
        <f>SUM('[1]1 - Summary'!D43,'[1]1 - Summary'!D44,'[1]1 - Summary'!D45,'[1]1 - Summary'!D46,'[1]1 - Summary'!D47,'[1]1 - Summary'!D48,'[1]6 - Income &amp; Expenditure'!F87:F104)/'[1]1 - Summary'!D74</f>
        <v>0.812526679749625</v>
      </c>
      <c r="E19" s="74">
        <f>SUM('[1]1 - Summary'!E43,'[1]1 - Summary'!E44,'[1]1 - Summary'!E45,'[1]1 - Summary'!E46,'[1]1 - Summary'!E47,'[1]1 - Summary'!E48,'[1]6 - Income &amp; Expenditure'!G87:G104)/'[1]1 - Summary'!E74</f>
        <v>0.8116915167690546</v>
      </c>
      <c r="F19" s="74">
        <f>SUM('[1]1 - Summary'!F43,'[1]1 - Summary'!F44,'[1]1 - Summary'!F45,'[1]1 - Summary'!F46,'[1]1 - Summary'!F47,'[1]1 - Summary'!F48,'[1]6 - Income &amp; Expenditure'!H87:H104)/'[1]1 - Summary'!F74</f>
        <v>0.81249427313415423</v>
      </c>
      <c r="G19" s="74">
        <f>SUM('[1]1 - Summary'!G43,'[1]1 - Summary'!G44,'[1]1 - Summary'!G45,'[1]1 - Summary'!G46,'[1]1 - Summary'!G47,'[1]1 - Summary'!G48,'[1]6 - Income &amp; Expenditure'!I87:I104)/'[1]1 - Summary'!G74</f>
        <v>0.81167945354467785</v>
      </c>
    </row>
    <row r="20" spans="1:17" hidden="1" x14ac:dyDescent="0.3">
      <c r="A20" s="161" t="s">
        <v>176</v>
      </c>
      <c r="B20" s="74">
        <f>SUM('[1]6 - Income &amp; Expenditure'!D105,'[1]1 - Summary'!B50:B73)/'[1]1 - Summary'!B74</f>
        <v>0.21063412120898431</v>
      </c>
      <c r="C20" s="74">
        <f>SUM('[1]6 - Income &amp; Expenditure'!E105,'[1]1 - Summary'!C50:C73)/'[1]1 - Summary'!C74</f>
        <v>0.20173317037722832</v>
      </c>
      <c r="D20" s="74">
        <f>SUM('[1]6 - Income &amp; Expenditure'!F105,'[1]1 - Summary'!D50:D73)/'[1]1 - Summary'!D74</f>
        <v>0.18747332025037541</v>
      </c>
      <c r="E20" s="74">
        <f>SUM('[1]6 - Income &amp; Expenditure'!G105,'[1]1 - Summary'!E50:E73)/'[1]1 - Summary'!E74</f>
        <v>0.18830848323094532</v>
      </c>
      <c r="F20" s="74">
        <f>SUM('[1]6 - Income &amp; Expenditure'!H105,'[1]1 - Summary'!F50:F73)/'[1]1 - Summary'!F74</f>
        <v>0.18750572686584599</v>
      </c>
      <c r="G20" s="74">
        <f>SUM('[1]6 - Income &amp; Expenditure'!I105,'[1]1 - Summary'!G50:G73)/'[1]1 - Summary'!G74</f>
        <v>0.18832054645532209</v>
      </c>
      <c r="H20" s="74"/>
    </row>
    <row r="21" spans="1:17" hidden="1" x14ac:dyDescent="0.3"/>
    <row r="22" spans="1:17" ht="15.6" x14ac:dyDescent="0.3">
      <c r="A22" s="185" t="s">
        <v>175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</row>
  </sheetData>
  <sheetProtection algorithmName="SHA-512" hashValue="GkdY5oxFkj+kz2f8XDlRfD5fIloDcKk9BBGet53agt0q5RAxCc98fJT7hQfX6N8MRAmWq4YKbPp3eFyIEPhqzQ==" saltValue="Xjo0asZLtzpNXOS9I8uGAA==" spinCount="100000" sheet="1" objects="1" scenarios="1"/>
  <mergeCells count="1">
    <mergeCell ref="A22:Q22"/>
  </mergeCells>
  <pageMargins left="0.25" right="0.25" top="0.75" bottom="0.75" header="0.3" footer="0.3"/>
  <pageSetup scale="56" fitToHeight="0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6600"/>
    <pageSetUpPr fitToPage="1"/>
  </sheetPr>
  <dimension ref="A1:Q324"/>
  <sheetViews>
    <sheetView showGridLines="0" showRowColHeaders="0" zoomScaleNormal="100" workbookViewId="0">
      <pane ySplit="4" topLeftCell="A65" activePane="bottomLeft" state="frozen"/>
      <selection pane="bottomLeft" activeCell="F80" sqref="F80"/>
    </sheetView>
  </sheetViews>
  <sheetFormatPr defaultColWidth="8" defaultRowHeight="13.2" x14ac:dyDescent="0.25"/>
  <cols>
    <col min="1" max="1" width="51.44140625" style="4" bestFit="1" customWidth="1"/>
    <col min="2" max="7" width="11" style="4" customWidth="1"/>
    <col min="8" max="8" width="39" style="4" customWidth="1"/>
    <col min="9" max="9" width="3.109375" style="4" customWidth="1"/>
    <col min="10" max="10" width="13.33203125" style="4" customWidth="1"/>
    <col min="11" max="11" width="8" style="4"/>
    <col min="12" max="12" width="8" style="4" hidden="1" customWidth="1"/>
    <col min="13" max="13" width="8.44140625" style="4" hidden="1" customWidth="1"/>
    <col min="14" max="14" width="8" style="4" hidden="1" customWidth="1"/>
    <col min="15" max="16384" width="8" style="4"/>
  </cols>
  <sheetData>
    <row r="1" spans="1:17" ht="15.6" x14ac:dyDescent="0.3">
      <c r="A1" s="1" t="s">
        <v>0</v>
      </c>
      <c r="B1" s="2"/>
      <c r="C1" s="3"/>
      <c r="D1" s="3"/>
      <c r="E1" s="3"/>
      <c r="F1" s="3"/>
      <c r="G1" s="3"/>
    </row>
    <row r="2" spans="1:17" x14ac:dyDescent="0.25">
      <c r="J2" s="5" t="s">
        <v>1</v>
      </c>
    </row>
    <row r="3" spans="1:17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J3" s="8" t="s">
        <v>9</v>
      </c>
      <c r="K3" s="9" t="s">
        <v>10</v>
      </c>
      <c r="L3" s="10"/>
      <c r="M3" s="10"/>
      <c r="N3" s="10"/>
      <c r="O3" s="10"/>
      <c r="P3" s="11"/>
    </row>
    <row r="4" spans="1:17" ht="13.8" thickBot="1" x14ac:dyDescent="0.3">
      <c r="A4" s="12"/>
      <c r="B4" s="7" t="s">
        <v>11</v>
      </c>
      <c r="C4" s="13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J4" s="14" t="s">
        <v>14</v>
      </c>
      <c r="K4" s="15" t="s">
        <v>15</v>
      </c>
      <c r="L4" s="16"/>
      <c r="M4" s="16"/>
      <c r="N4" s="16"/>
      <c r="O4" s="16"/>
      <c r="P4" s="17"/>
    </row>
    <row r="5" spans="1:17" x14ac:dyDescent="0.25">
      <c r="A5" s="18" t="s">
        <v>16</v>
      </c>
      <c r="B5" s="19">
        <v>308</v>
      </c>
      <c r="C5" s="20">
        <f>SUM('[4]2 - Pupil No.'!B7:B13)</f>
        <v>307</v>
      </c>
      <c r="D5" s="20">
        <f>SUM('[4]2 - Pupil No.'!C7:C13)</f>
        <v>311</v>
      </c>
      <c r="E5" s="20">
        <f>SUM('[4]2 - Pupil No.'!D7:D13)</f>
        <v>313</v>
      </c>
      <c r="F5" s="20">
        <f>SUM('[4]2 - Pupil No.'!E7:E13)</f>
        <v>312</v>
      </c>
      <c r="G5" s="21">
        <f>SUM('[4]2 - Pupil No.'!F7:F13)</f>
        <v>314</v>
      </c>
      <c r="H5" s="22" t="s">
        <v>17</v>
      </c>
      <c r="J5" s="16"/>
      <c r="K5" s="16"/>
      <c r="L5" s="16"/>
      <c r="M5" s="16"/>
      <c r="N5" s="16"/>
      <c r="O5" s="16"/>
      <c r="P5" s="16"/>
    </row>
    <row r="6" spans="1:17" x14ac:dyDescent="0.25">
      <c r="A6" s="23"/>
      <c r="B6" s="24"/>
      <c r="C6" s="25"/>
      <c r="D6" s="25"/>
      <c r="E6" s="25"/>
      <c r="F6" s="25"/>
      <c r="G6" s="26"/>
      <c r="H6" s="27"/>
    </row>
    <row r="7" spans="1:17" x14ac:dyDescent="0.25">
      <c r="A7" s="23" t="s">
        <v>18</v>
      </c>
      <c r="B7" s="28">
        <v>0</v>
      </c>
      <c r="C7" s="25">
        <f>SUM('[4]2 - Pupil No.'!B14:B18)</f>
        <v>0</v>
      </c>
      <c r="D7" s="25">
        <f>SUM('[4]2 - Pupil No.'!C14:C18)</f>
        <v>0</v>
      </c>
      <c r="E7" s="25">
        <f>SUM('[4]2 - Pupil No.'!D14:D18)</f>
        <v>0</v>
      </c>
      <c r="F7" s="25">
        <f>SUM('[4]2 - Pupil No.'!E14:E18)</f>
        <v>0</v>
      </c>
      <c r="G7" s="26">
        <f>SUM('[4]2 - Pupil No.'!F14:F18)</f>
        <v>0</v>
      </c>
      <c r="H7" s="22" t="s">
        <v>17</v>
      </c>
    </row>
    <row r="8" spans="1:17" x14ac:dyDescent="0.25">
      <c r="A8" s="23"/>
      <c r="B8" s="24"/>
      <c r="C8" s="25"/>
      <c r="D8" s="25"/>
      <c r="E8" s="25"/>
      <c r="F8" s="25"/>
      <c r="G8" s="26"/>
      <c r="H8" s="27"/>
    </row>
    <row r="9" spans="1:17" x14ac:dyDescent="0.25">
      <c r="A9" s="23" t="s">
        <v>19</v>
      </c>
      <c r="B9" s="29">
        <v>0</v>
      </c>
      <c r="C9" s="30">
        <f>'[4]2 - Pupil No.'!B44</f>
        <v>0</v>
      </c>
      <c r="D9" s="30">
        <f>'[4]2 - Pupil No.'!C44</f>
        <v>0</v>
      </c>
      <c r="E9" s="30">
        <f>'[4]2 - Pupil No.'!D44</f>
        <v>0</v>
      </c>
      <c r="F9" s="30">
        <f>'[4]2 - Pupil No.'!E44</f>
        <v>0</v>
      </c>
      <c r="G9" s="31">
        <f>'[4]2 - Pupil No.'!F44</f>
        <v>0</v>
      </c>
      <c r="H9" s="22" t="s">
        <v>17</v>
      </c>
    </row>
    <row r="10" spans="1:17" x14ac:dyDescent="0.25">
      <c r="A10" s="23"/>
      <c r="B10" s="24"/>
      <c r="C10" s="25"/>
      <c r="D10" s="25"/>
      <c r="E10" s="25"/>
      <c r="F10" s="25"/>
      <c r="G10" s="26"/>
      <c r="H10" s="27"/>
    </row>
    <row r="11" spans="1:17" x14ac:dyDescent="0.25">
      <c r="A11" s="23" t="s">
        <v>20</v>
      </c>
      <c r="B11" s="28">
        <v>0</v>
      </c>
      <c r="C11" s="25">
        <f>'[4]2 - Pupil No.'!B49</f>
        <v>0</v>
      </c>
      <c r="D11" s="25">
        <f>'[4]2 - Pupil No.'!C49</f>
        <v>0</v>
      </c>
      <c r="E11" s="25">
        <f>'[4]2 - Pupil No.'!D49</f>
        <v>0</v>
      </c>
      <c r="F11" s="25">
        <f>'[4]2 - Pupil No.'!E49</f>
        <v>0</v>
      </c>
      <c r="G11" s="26">
        <f>'[4]2 - Pupil No.'!F49</f>
        <v>0</v>
      </c>
      <c r="H11" s="22" t="s">
        <v>17</v>
      </c>
    </row>
    <row r="12" spans="1:17" ht="13.8" thickBot="1" x14ac:dyDescent="0.3">
      <c r="A12" s="32"/>
      <c r="B12" s="33"/>
      <c r="C12" s="34"/>
      <c r="D12" s="34"/>
      <c r="E12" s="34"/>
      <c r="F12" s="34"/>
      <c r="G12" s="35"/>
    </row>
    <row r="13" spans="1:17" x14ac:dyDescent="0.25">
      <c r="A13" s="18"/>
      <c r="B13" s="36" t="s">
        <v>21</v>
      </c>
      <c r="C13" s="36" t="s">
        <v>21</v>
      </c>
      <c r="D13" s="36" t="s">
        <v>21</v>
      </c>
      <c r="E13" s="36" t="s">
        <v>21</v>
      </c>
      <c r="F13" s="36" t="s">
        <v>21</v>
      </c>
      <c r="G13" s="37" t="s">
        <v>21</v>
      </c>
      <c r="H13" s="38" t="s">
        <v>22</v>
      </c>
      <c r="J13" s="168" t="s">
        <v>23</v>
      </c>
      <c r="K13" s="168"/>
      <c r="L13" s="168"/>
      <c r="M13" s="168"/>
      <c r="N13" s="168"/>
      <c r="O13" s="168"/>
      <c r="P13" s="168"/>
      <c r="Q13" s="168"/>
    </row>
    <row r="14" spans="1:17" x14ac:dyDescent="0.25">
      <c r="A14" s="23"/>
      <c r="B14" s="39"/>
      <c r="C14" s="39"/>
      <c r="D14" s="39"/>
      <c r="E14" s="39"/>
      <c r="F14" s="39"/>
      <c r="G14" s="40"/>
      <c r="H14" s="41" t="str">
        <f>IF(OR('Validation Scenario B'!F8="INCORRECT",'Validation Scenario B'!D12="NOT ENTERED",'Validation Scenario B'!E17="NOT ENTERED",'Validation Scenario B'!F9="INCORRECT",'Validation Scenario B'!E21="NOT ENTERED",'Validation Scenario B'!L10="NOT ENTERED",'Validation Scenario B'!L11="NOT ENTERED",'Validation Scenario B'!L12="NOT ENTERED",'Validation Scenario B'!L13="NOT ENTERED",'Validation Scenario B'!L14="NOT ENTERED",'Validation Scenario B'!L15="NOT ENTERED",'Validation Scenario B'!L16="NOT ENTERED",'Validation Scenario B'!L17="NOT ENTERED", 'Validation Scenario B'!L18="NOT ENTERED",'Validation Scenario B'!L19="NOT ENTERED",'Validation Scenario B'!L20="NOT ENTERED",'Validation Scenario B'!L21="NOT ENTERED",'Validation Scenario B'!L22="NOT ENTERED",'Validation Scenario B'!L23="NOT ENTERED",'Validation Scenario B'!L24="NOT ENTERED",'Validation Scenario B'!L25="NOT ENTERED",'Validation Scenario B'!L26="NOT ENTERED",'Validation Scenario B'!E34="NOT ENTERED",'Validation Scenario B'!F34="NOT ENTERED",'Validation Scenario B'!G34="NOT ENTERED",'Validation Scenario B'!H34="NOT ENTERED",'Validation Scenario B'!I34="NOT ENTERED", 'Validation Scenario B'!D29="NOT ENTERED",'Validation Scenario B'!E29="NOT ENTERED",'Validation Scenario B'!F29="NOT ENTERED",'Validation Scenario B'!G29="NOT ENTERED",'Validation Scenario B'!H29="NOT ENTERED",'Validation Scenario B'!I29="NOT ENTERED", 'Validation Scenario B'!D30="NOT ENTERED",'Validation Scenario B'!E30="NOT ENTERED",'Validation Scenario B'!F30="NOT ENTERED",'Validation Scenario B'!G30="NOT ENTERED",'Validation Scenario B'!H30="NOT ENTERED",'Validation Scenario B'!I30="NOT ENTERED",'Validation Scenario B'!D31="NOT ENTERED",'Validation Scenario B'!E31="NOT ENTERED",'Validation Scenario B'!F31="NOT ENTERED",'Validation Scenario B'!G31="NOT ENTERED",'Validation Scenario B'!H31="NOT ENTERED",'Validation Scenario B'!I31="NOT ENTERED", 'Validation Scenario B'!D32="NOT ENTERED",'Validation Scenario B'!E32="NOT ENTERED",'Validation Scenario B'!F32="NOT ENTERED",'Validation Scenario B'!G32="NOT ENTERED",'Validation Scenario B'!H32="NOT ENTERED",'Validation Scenario B'!I32="NOT ENTERED",'Validation Scenario B'!D33="NOT ENTERED",'Validation Scenario B'!E33="NOT ENTERED",'Validation Scenario B'!F33="NOT ENTERED",'Validation Scenario B'!G33="NOT ENTERED",'Validation Scenario B'!H33="NOT ENTERED",'Validation Scenario B'!I33="NOT ENTERED",'Validation Scenario B'!D34="NOT ENTERED",'Validation Scenario B'!E34="NOT ENTERED",'Validation Scenario B'!F34="NOT ENTERED",'Validation Scenario B'!G34="NOT ENTERED",'Validation Scenario B'!H34="NOT ENTERED",'Validation Scenario B'!I34="NOT ENTERED",'Validation Scenario B'!D35="NOT ENTERED",'Validation Scenario B'!E35="NOT ENTERED",'Validation Scenario B'!F35="NOT ENTERED",'Validation Scenario B'!G35="NOT ENTERED",'Validation Scenario B'!H35="NOT ENTERED",'Validation Scenario B'!I35="NOT ENTERED", 'Validation Scenario B'!D36="NOT ENTERED",'Validation Scenario B'!E36="NOT ENTERED",'Validation Scenario B'!F36="NOT ENTERED",'Validation Scenario B'!G36="NOT ENTERED",'Validation Scenario B'!H36="NOT ENTERED",'Validation Scenario B'!I36="NOT ENTERED", 'Validation Scenario B'!D37="NOT ENTERED",'Validation Scenario B'!E37="NOT ENTERED",'Validation Scenario B'!F37="NOT ENTERED",'Validation Scenario B'!G37="NOT ENTERED",'Validation Scenario B'!H37="NOT ENTERED",'Validation Scenario B'!I37="NOT ENTERED", 'Validation Scenario B'!D38="NOT ENTERED",'Validation Scenario B'!E38="NOT ENTERED",'Validation Scenario B'!F38="NOT ENTERED",'Validation Scenario B'!G38="NOT ENTERED",'Validation Scenario B'!H38="NOT ENTERED",'Validation Scenario B'!I38="NOT ENTERED",'Validation Scenario B'!D39="NOT ENTERED",'Validation Scenario B'!E39="NOT ENTERED",'Validation Scenario B'!F39="NOT ENTERED",'Validation Scenario B'!G39="NOT ENTERED",'Validation Scenario B'!H39="NOT ENTERED",'Validation Scenario B'!I39="NOT ENTERED",'Validation Scenario B'!D40="NOT ENTERED",'Validation Scenario B'!IE40="NOT ENTERED",'Validation Scenario B'!F40="NOT ENTERED",'Validation Scenario B'!G40="NOT ENTERED",'Validation Scenario B'!H40="NOT ENTERED",'Validation Scenario B'!I40="NOT ENTERED",'Validation Scenario B'!D41="NOT ENTERED",'Validation Scenario B'!E41="NOT ENTERED",'Validation Scenario B'!F41="NOT ENTERED",'Validation Scenario B'!G41="NOT ENTERED",'Validation Scenario B'!H41="NOT ENTERED",'Validation Scenario B'!I41="NOT ENTERED",'Validation Scenario B'!D42="NOT ENTERED",'Validation Scenario B'!E42="NOT ENTERED",'Validation Scenario B'!F42="NOT ENTERED",'Validation Scenario B'!G42="NOT ENTERED",'Validation Scenario B'!H42="NOT ENTERED",'Validation Scenario B'!I42="NOT ENTERED",'Validation Scenario B'!D43="NOT ENTERED",'Validation Scenario B'!E43="NOT ENTERED",'Validation Scenario B'!F43="NOT ENTERED",'Validation Scenario B'!G43="NOT ENTERED",'Validation Scenario B'!H43="NOT ENTERED",'Validation Scenario B'!I43="NOT ENTERED",'Validation Scenario B'!D44="NOT ENTERED",'Validation Scenario B'!E44="NOT ENTERED",'Validation Scenario B'!F44="NOT ENTERED",'Validation Scenario B'!G44="NOT ENTERED",'Validation Scenario B'!H44="NOT ENTERED",'Validation Scenario B'!I44="NOT ENTERED",'Validation Scenario B'!D45="NOT ENTERED",'Validation Scenario B'!E45="NOT ENTERED",'Validation Scenario B'!F45="NOT ENTERED",'Validation Scenario B'!G45="NOT ENTERED",'Validation Scenario B'!H45="NOT ENTERED",'Validation Scenario B'!I45="NOT ENTERED",'Validation Scenario B'!D25="Incorrect account codes used",'Validation Scenario B'!D50="NOT ENTERED",'Validation Scenario B'!E50="NOT ENTERED",'Validation Scenario B'!F50="NOT ENTERED",'Validation Scenario B'!G50="NOT ENTERED",'Validation Scenario B'!H50="NOT ENTERED",'Validation Scenario B'!D51="NOT ENTERED",'Validation Scenario B'!E51="NOT ENTERED",'Validation Scenario B'!F51="NOT ENTERED",'Validation Scenario B'!G51="NOT ENTERED",'Validation Scenario B'!H51="NOT ENTERED",'Validation Scenario B'!F63="incorrect",'Validation Scenario B'!F64="incorrect",'Validation Scenario B'!D57="NOT ENTERED",'Validation Scenario B'!E57="NOT ENTERED",'Validation Scenario B'!F57="NOT ENTERED",'Validation Scenario B'!G57="NOT ENTERED",'Validation Scenario B'!D70="INCORRECT",'Validation Scenario B'!D76="INCORRECT",'Validation Scenario B'!D77="INCORRECT",'Validation Scenario B'!D82="NOT ENTERED",'Validation Scenario B'!E82="NOT ENTERED",'Validation Scenario B'!F82="NOT ENTERED",'Validation Scenario B'!G82="NOT ENTERED",'Validation Scenario B'!H82="NOT ENTERED",'Validation Scenario B'!D83="NOT ENTERED",'Validation Scenario B'!E83="NOT ENTERED",'Validation Scenario B'!F83="NOT ENTERED",'Validation Scenario B'!G83="NOT ENTERED",'Validation Scenario B'!H83="NOT ENTERED",'Validation Scenario B'!E89="NOT ENTERED"),"INCORRECT","CORRECT")</f>
        <v>CORRECT</v>
      </c>
      <c r="J14" s="169">
        <v>44699</v>
      </c>
      <c r="K14" s="169"/>
      <c r="L14" s="169"/>
      <c r="M14" s="169"/>
      <c r="N14" s="169"/>
      <c r="O14" s="169"/>
      <c r="P14" s="169"/>
      <c r="Q14" s="169"/>
    </row>
    <row r="15" spans="1:17" x14ac:dyDescent="0.25">
      <c r="A15" s="42" t="s">
        <v>24</v>
      </c>
      <c r="B15" s="43">
        <v>-62880</v>
      </c>
      <c r="C15" s="44">
        <f>B80</f>
        <v>-61795.550000000047</v>
      </c>
      <c r="D15" s="44">
        <f>C80</f>
        <v>-103927.6306000005</v>
      </c>
      <c r="E15" s="44">
        <f>D80</f>
        <v>-124130.04162636818</v>
      </c>
      <c r="F15" s="44">
        <f>E80</f>
        <v>-89197.730739394203</v>
      </c>
      <c r="G15" s="45">
        <f>F80</f>
        <v>-5113.1071073301136</v>
      </c>
      <c r="H15" s="4" t="s">
        <v>25</v>
      </c>
    </row>
    <row r="16" spans="1:17" ht="13.8" thickBot="1" x14ac:dyDescent="0.3">
      <c r="A16" s="32"/>
      <c r="B16" s="33"/>
      <c r="C16" s="46"/>
      <c r="D16" s="46"/>
      <c r="E16" s="46"/>
      <c r="F16" s="46"/>
      <c r="G16" s="47"/>
      <c r="I16" s="48"/>
    </row>
    <row r="17" spans="1:14" x14ac:dyDescent="0.25">
      <c r="A17" s="49" t="s">
        <v>26</v>
      </c>
      <c r="B17" s="50"/>
      <c r="C17" s="51"/>
      <c r="D17" s="51"/>
      <c r="E17" s="51"/>
      <c r="F17" s="51"/>
      <c r="G17" s="52"/>
      <c r="I17" s="48"/>
    </row>
    <row r="18" spans="1:14" x14ac:dyDescent="0.25">
      <c r="A18" s="23"/>
      <c r="B18" s="53"/>
      <c r="C18" s="54"/>
      <c r="D18" s="54"/>
      <c r="E18" s="54"/>
      <c r="F18" s="54"/>
      <c r="G18" s="55"/>
      <c r="I18" s="48"/>
    </row>
    <row r="19" spans="1:14" x14ac:dyDescent="0.25">
      <c r="A19" s="56" t="s">
        <v>27</v>
      </c>
      <c r="B19" s="57">
        <v>1332064</v>
      </c>
      <c r="C19" s="58">
        <f>IFERROR('[4]3b - Schools Block'!C29,0)</f>
        <v>1365007</v>
      </c>
      <c r="D19" s="58">
        <f>IFERROR('[4]3b - Schools Block'!D29,0)</f>
        <v>1387569.4489030468</v>
      </c>
      <c r="E19" s="58">
        <f>IFERROR('[4]3b - Schools Block'!E29,0)</f>
        <v>1402141.5648970641</v>
      </c>
      <c r="F19" s="58">
        <f>IFERROR('[4]3b - Schools Block'!F29,0)</f>
        <v>1404489.8256189246</v>
      </c>
      <c r="G19" s="59">
        <f>IFERROR('[4]3b - Schools Block'!G29,0)</f>
        <v>1419229.5008312953</v>
      </c>
      <c r="H19" s="22" t="s">
        <v>28</v>
      </c>
      <c r="I19" s="48"/>
    </row>
    <row r="20" spans="1:14" x14ac:dyDescent="0.25">
      <c r="A20" s="56"/>
      <c r="B20" s="60"/>
      <c r="C20" s="61"/>
      <c r="D20" s="61"/>
      <c r="E20" s="61"/>
      <c r="F20" s="61"/>
      <c r="G20" s="62"/>
      <c r="I20" s="48"/>
    </row>
    <row r="21" spans="1:14" ht="13.8" thickBot="1" x14ac:dyDescent="0.3">
      <c r="A21" s="56" t="s">
        <v>29</v>
      </c>
      <c r="B21" s="63">
        <f t="shared" ref="B21:G21" si="0">(-B15)+B19</f>
        <v>1394944</v>
      </c>
      <c r="C21" s="63">
        <f t="shared" si="0"/>
        <v>1426802.55</v>
      </c>
      <c r="D21" s="63">
        <f t="shared" si="0"/>
        <v>1491497.0795030473</v>
      </c>
      <c r="E21" s="63">
        <f t="shared" si="0"/>
        <v>1526271.6065234323</v>
      </c>
      <c r="F21" s="63">
        <f t="shared" si="0"/>
        <v>1493687.5563583188</v>
      </c>
      <c r="G21" s="64">
        <f t="shared" si="0"/>
        <v>1424342.6079386254</v>
      </c>
      <c r="I21" s="48"/>
    </row>
    <row r="22" spans="1:14" ht="14.4" thickTop="1" thickBot="1" x14ac:dyDescent="0.3">
      <c r="A22" s="23"/>
      <c r="B22" s="53"/>
      <c r="C22" s="65"/>
      <c r="D22" s="65"/>
      <c r="E22" s="65"/>
      <c r="F22" s="65"/>
      <c r="G22" s="66"/>
      <c r="I22" s="48"/>
    </row>
    <row r="23" spans="1:14" s="27" customFormat="1" x14ac:dyDescent="0.25">
      <c r="A23" s="49" t="s">
        <v>30</v>
      </c>
      <c r="B23" s="67"/>
      <c r="C23" s="67"/>
      <c r="D23" s="67"/>
      <c r="E23" s="67"/>
      <c r="F23" s="67"/>
      <c r="G23" s="68"/>
      <c r="H23" s="4"/>
      <c r="I23" s="69"/>
    </row>
    <row r="24" spans="1:14" s="27" customFormat="1" x14ac:dyDescent="0.25">
      <c r="A24" s="23"/>
      <c r="B24" s="70"/>
      <c r="C24" s="71"/>
      <c r="D24" s="71"/>
      <c r="E24" s="71"/>
      <c r="F24" s="71"/>
      <c r="G24" s="55"/>
      <c r="H24" s="4"/>
      <c r="I24" s="69"/>
      <c r="K24" s="72" t="s">
        <v>31</v>
      </c>
    </row>
    <row r="25" spans="1:14" x14ac:dyDescent="0.25">
      <c r="A25" s="23" t="s">
        <v>32</v>
      </c>
      <c r="B25" s="73">
        <f>'[4]6 - Income &amp; Expenditure'!D373</f>
        <v>-10960</v>
      </c>
      <c r="C25" s="73">
        <f>IFERROR('[4]6 - Income &amp; Expenditure'!E373,0)</f>
        <v>-67394</v>
      </c>
      <c r="D25" s="73">
        <f>IFERROR('[4]6 - Income &amp; Expenditure'!F373,0)</f>
        <v>-67874</v>
      </c>
      <c r="E25" s="73">
        <f>IFERROR('[4]6 - Income &amp; Expenditure'!G373,0)</f>
        <v>-68114</v>
      </c>
      <c r="F25" s="73">
        <f>IFERROR('[4]6 - Income &amp; Expenditure'!H373,0)</f>
        <v>-67994</v>
      </c>
      <c r="G25" s="59">
        <f>IFERROR('[4]6 - Income &amp; Expenditure'!I373,0)</f>
        <v>-68234</v>
      </c>
      <c r="I25" s="48"/>
      <c r="J25" s="74">
        <f t="shared" ref="J25:J36" si="1">IFERROR((C25-B25)/B25,0)</f>
        <v>5.1490875912408756</v>
      </c>
      <c r="K25" s="48" t="s">
        <v>33</v>
      </c>
      <c r="L25" s="4">
        <f>IF(OR(K25&lt;&gt;"",AND(ABS(J25)&lt;0.2499)),0,1)</f>
        <v>0</v>
      </c>
      <c r="M25" s="75">
        <f t="shared" ref="M25:M36" si="2">B25-C25</f>
        <v>56434</v>
      </c>
      <c r="N25" s="4">
        <f t="shared" ref="N25:N36" si="3">IF(AND(AND(J25=0,M25&lt;&gt;0,K25="")),1,0)</f>
        <v>0</v>
      </c>
    </row>
    <row r="26" spans="1:14" x14ac:dyDescent="0.25">
      <c r="A26" s="23" t="s">
        <v>34</v>
      </c>
      <c r="B26" s="73">
        <f>'[4]6 - Income &amp; Expenditure'!D378</f>
        <v>0</v>
      </c>
      <c r="C26" s="73">
        <f>'[4]6 - Income &amp; Expenditure'!E378</f>
        <v>0</v>
      </c>
      <c r="D26" s="73">
        <f>'[4]6 - Income &amp; Expenditure'!F378</f>
        <v>0</v>
      </c>
      <c r="E26" s="73">
        <f>'[4]6 - Income &amp; Expenditure'!G378</f>
        <v>0</v>
      </c>
      <c r="F26" s="73">
        <f>'[4]6 - Income &amp; Expenditure'!H378</f>
        <v>0</v>
      </c>
      <c r="G26" s="59">
        <f>'[4]6 - Income &amp; Expenditure'!I378</f>
        <v>0</v>
      </c>
      <c r="I26" s="48"/>
      <c r="J26" s="74">
        <f t="shared" si="1"/>
        <v>0</v>
      </c>
      <c r="K26" s="48"/>
      <c r="L26" s="4">
        <f t="shared" ref="L26:L36" si="4">IF(OR(K26&lt;&gt;"",AND(ABS(J26)&lt;0.25)),0,1)</f>
        <v>0</v>
      </c>
      <c r="M26" s="75">
        <f t="shared" si="2"/>
        <v>0</v>
      </c>
      <c r="N26" s="4">
        <f t="shared" si="3"/>
        <v>0</v>
      </c>
    </row>
    <row r="27" spans="1:14" x14ac:dyDescent="0.25">
      <c r="A27" s="23" t="s">
        <v>35</v>
      </c>
      <c r="B27" s="73">
        <f>'[4]6 - Income &amp; Expenditure'!D384</f>
        <v>-51288.87</v>
      </c>
      <c r="C27" s="73">
        <f>'[4]6 - Income &amp; Expenditure'!E384</f>
        <v>-67994.559999999998</v>
      </c>
      <c r="D27" s="73">
        <f>'[4]6 - Income &amp; Expenditure'!F384</f>
        <v>-56910.06</v>
      </c>
      <c r="E27" s="73">
        <f>'[4]6 - Income &amp; Expenditure'!G384</f>
        <v>-33835.58</v>
      </c>
      <c r="F27" s="73">
        <f>'[4]6 - Income &amp; Expenditure'!H384</f>
        <v>-17725.55</v>
      </c>
      <c r="G27" s="59">
        <f>'[4]6 - Income &amp; Expenditure'!I384</f>
        <v>-13860.13</v>
      </c>
      <c r="I27" s="48"/>
      <c r="J27" s="74">
        <f t="shared" si="1"/>
        <v>0.32571764595320574</v>
      </c>
      <c r="K27" s="48" t="s">
        <v>36</v>
      </c>
      <c r="L27" s="4">
        <f t="shared" si="4"/>
        <v>0</v>
      </c>
      <c r="M27" s="75">
        <f t="shared" si="2"/>
        <v>16705.689999999995</v>
      </c>
      <c r="N27" s="4">
        <f t="shared" si="3"/>
        <v>0</v>
      </c>
    </row>
    <row r="28" spans="1:14" x14ac:dyDescent="0.25">
      <c r="A28" s="23" t="s">
        <v>37</v>
      </c>
      <c r="B28" s="73">
        <f>'[4]6 - Income &amp; Expenditure'!D390</f>
        <v>-464</v>
      </c>
      <c r="C28" s="73">
        <f>'[4]6 - Income &amp; Expenditure'!E390</f>
        <v>-232</v>
      </c>
      <c r="D28" s="73">
        <f>'[4]6 - Income &amp; Expenditure'!F390</f>
        <v>0</v>
      </c>
      <c r="E28" s="73">
        <f>'[4]6 - Income &amp; Expenditure'!G390</f>
        <v>0</v>
      </c>
      <c r="F28" s="73">
        <f>'[4]6 - Income &amp; Expenditure'!H390</f>
        <v>0</v>
      </c>
      <c r="G28" s="59">
        <f>'[4]6 - Income &amp; Expenditure'!I390</f>
        <v>0</v>
      </c>
      <c r="I28" s="48"/>
      <c r="J28" s="74">
        <f t="shared" si="1"/>
        <v>-0.5</v>
      </c>
      <c r="K28" s="48" t="s">
        <v>38</v>
      </c>
      <c r="L28" s="4">
        <f t="shared" si="4"/>
        <v>0</v>
      </c>
      <c r="M28" s="75">
        <f t="shared" si="2"/>
        <v>-232</v>
      </c>
      <c r="N28" s="4">
        <f t="shared" si="3"/>
        <v>0</v>
      </c>
    </row>
    <row r="29" spans="1:14" x14ac:dyDescent="0.25">
      <c r="A29" s="23" t="s">
        <v>39</v>
      </c>
      <c r="B29" s="73">
        <f>'[4]6 - Income &amp; Expenditure'!D395</f>
        <v>0</v>
      </c>
      <c r="C29" s="73">
        <f>'[4]6 - Income &amp; Expenditure'!E395</f>
        <v>0</v>
      </c>
      <c r="D29" s="73">
        <f>'[4]6 - Income &amp; Expenditure'!F395</f>
        <v>0</v>
      </c>
      <c r="E29" s="73">
        <f>'[4]6 - Income &amp; Expenditure'!G395</f>
        <v>0</v>
      </c>
      <c r="F29" s="73">
        <f>'[4]6 - Income &amp; Expenditure'!H395</f>
        <v>0</v>
      </c>
      <c r="G29" s="59">
        <f>'[4]6 - Income &amp; Expenditure'!I395</f>
        <v>0</v>
      </c>
      <c r="I29" s="48"/>
      <c r="J29" s="74">
        <f t="shared" si="1"/>
        <v>0</v>
      </c>
      <c r="K29" s="48"/>
      <c r="L29" s="4">
        <f t="shared" si="4"/>
        <v>0</v>
      </c>
      <c r="M29" s="75">
        <f t="shared" si="2"/>
        <v>0</v>
      </c>
      <c r="N29" s="4">
        <f t="shared" si="3"/>
        <v>0</v>
      </c>
    </row>
    <row r="30" spans="1:14" x14ac:dyDescent="0.25">
      <c r="A30" s="23" t="s">
        <v>40</v>
      </c>
      <c r="B30" s="73">
        <f>'[4]6 - Income &amp; Expenditure'!D411</f>
        <v>-18706.980000000003</v>
      </c>
      <c r="C30" s="73">
        <f>'[4]6 - Income &amp; Expenditure'!E411</f>
        <v>-8426.5300000000007</v>
      </c>
      <c r="D30" s="73">
        <f>'[4]6 - Income &amp; Expenditure'!F411</f>
        <v>-8522.32</v>
      </c>
      <c r="E30" s="73">
        <f>'[4]6 - Income &amp; Expenditure'!G411</f>
        <v>-8139.5520000000006</v>
      </c>
      <c r="F30" s="73">
        <f>'[4]6 - Income &amp; Expenditure'!H411</f>
        <v>-9293.5072</v>
      </c>
      <c r="G30" s="59">
        <f>'[4]6 - Income &amp; Expenditure'!I411</f>
        <v>-8987.8579200000022</v>
      </c>
      <c r="I30" s="48"/>
      <c r="J30" s="74">
        <f t="shared" si="1"/>
        <v>-0.54955155776079312</v>
      </c>
      <c r="K30" s="48" t="s">
        <v>41</v>
      </c>
      <c r="L30" s="4">
        <f t="shared" si="4"/>
        <v>0</v>
      </c>
      <c r="M30" s="75">
        <f t="shared" si="2"/>
        <v>-10280.450000000003</v>
      </c>
      <c r="N30" s="4">
        <f t="shared" si="3"/>
        <v>0</v>
      </c>
    </row>
    <row r="31" spans="1:14" x14ac:dyDescent="0.25">
      <c r="A31" s="23" t="s">
        <v>42</v>
      </c>
      <c r="B31" s="73">
        <f>'[4]6 - Income &amp; Expenditure'!D416</f>
        <v>-7414.56</v>
      </c>
      <c r="C31" s="73">
        <f>'[4]6 - Income &amp; Expenditure'!E416</f>
        <v>-8500</v>
      </c>
      <c r="D31" s="73">
        <f>'[4]6 - Income &amp; Expenditure'!F416</f>
        <v>-8500</v>
      </c>
      <c r="E31" s="73">
        <f>'[4]6 - Income &amp; Expenditure'!G416</f>
        <v>-8500</v>
      </c>
      <c r="F31" s="73">
        <f>'[4]6 - Income &amp; Expenditure'!H416</f>
        <v>-8500</v>
      </c>
      <c r="G31" s="59">
        <f>'[4]6 - Income &amp; Expenditure'!I416</f>
        <v>-8500</v>
      </c>
      <c r="I31" s="48"/>
      <c r="J31" s="74">
        <f t="shared" si="1"/>
        <v>0.14639304287779714</v>
      </c>
      <c r="K31" s="48"/>
      <c r="L31" s="4">
        <f t="shared" si="4"/>
        <v>0</v>
      </c>
      <c r="M31" s="75">
        <f t="shared" si="2"/>
        <v>1085.4399999999996</v>
      </c>
      <c r="N31" s="4">
        <f t="shared" si="3"/>
        <v>0</v>
      </c>
    </row>
    <row r="32" spans="1:14" x14ac:dyDescent="0.25">
      <c r="A32" s="23" t="s">
        <v>43</v>
      </c>
      <c r="B32" s="73">
        <f>'[4]6 - Income &amp; Expenditure'!D421</f>
        <v>-17839.05</v>
      </c>
      <c r="C32" s="73">
        <f>'[4]6 - Income &amp; Expenditure'!E421</f>
        <v>-6500</v>
      </c>
      <c r="D32" s="73">
        <f>'[4]6 - Income &amp; Expenditure'!F421</f>
        <v>0</v>
      </c>
      <c r="E32" s="73">
        <f>'[4]6 - Income &amp; Expenditure'!G421</f>
        <v>0</v>
      </c>
      <c r="F32" s="73">
        <f>'[4]6 - Income &amp; Expenditure'!H421</f>
        <v>0</v>
      </c>
      <c r="G32" s="59">
        <f>'[4]6 - Income &amp; Expenditure'!I421</f>
        <v>0</v>
      </c>
      <c r="I32" s="48"/>
      <c r="J32" s="74">
        <f t="shared" si="1"/>
        <v>-0.63563082114798708</v>
      </c>
      <c r="K32" s="48" t="s">
        <v>44</v>
      </c>
      <c r="L32" s="4">
        <f t="shared" si="4"/>
        <v>0</v>
      </c>
      <c r="M32" s="75">
        <f t="shared" si="2"/>
        <v>-11339.05</v>
      </c>
      <c r="N32" s="4">
        <f t="shared" si="3"/>
        <v>0</v>
      </c>
    </row>
    <row r="33" spans="1:14" x14ac:dyDescent="0.25">
      <c r="A33" s="23" t="s">
        <v>45</v>
      </c>
      <c r="B33" s="73">
        <f>'[4]6 - Income &amp; Expenditure'!D428</f>
        <v>-16021.69</v>
      </c>
      <c r="C33" s="73">
        <f>'[4]6 - Income &amp; Expenditure'!E428</f>
        <v>0</v>
      </c>
      <c r="D33" s="73">
        <f>'[4]6 - Income &amp; Expenditure'!F428</f>
        <v>0</v>
      </c>
      <c r="E33" s="73">
        <f>'[4]6 - Income &amp; Expenditure'!G428</f>
        <v>0</v>
      </c>
      <c r="F33" s="73">
        <f>'[4]6 - Income &amp; Expenditure'!H428</f>
        <v>0</v>
      </c>
      <c r="G33" s="59">
        <f>'[4]6 - Income &amp; Expenditure'!I428</f>
        <v>0</v>
      </c>
      <c r="I33" s="48"/>
      <c r="J33" s="74">
        <f t="shared" si="1"/>
        <v>-1</v>
      </c>
      <c r="K33" s="48" t="s">
        <v>46</v>
      </c>
      <c r="L33" s="4">
        <f t="shared" si="4"/>
        <v>0</v>
      </c>
      <c r="M33" s="75">
        <f t="shared" si="2"/>
        <v>-16021.69</v>
      </c>
      <c r="N33" s="4">
        <f t="shared" si="3"/>
        <v>0</v>
      </c>
    </row>
    <row r="34" spans="1:14" x14ac:dyDescent="0.25">
      <c r="A34" s="23" t="s">
        <v>47</v>
      </c>
      <c r="B34" s="73">
        <f>'[4]6 - Income &amp; Expenditure'!D433</f>
        <v>-9403.11</v>
      </c>
      <c r="C34" s="73">
        <f>'[4]6 - Income &amp; Expenditure'!E433</f>
        <v>-11500</v>
      </c>
      <c r="D34" s="73">
        <f>'[4]6 - Income &amp; Expenditure'!F433</f>
        <v>-11500</v>
      </c>
      <c r="E34" s="73">
        <f>'[4]6 - Income &amp; Expenditure'!G433</f>
        <v>-11500</v>
      </c>
      <c r="F34" s="73">
        <f>'[4]6 - Income &amp; Expenditure'!H433</f>
        <v>-11500</v>
      </c>
      <c r="G34" s="59">
        <f>'[4]6 - Income &amp; Expenditure'!I433</f>
        <v>-11500</v>
      </c>
      <c r="I34" s="48"/>
      <c r="J34" s="74">
        <f t="shared" si="1"/>
        <v>0.22299962459228906</v>
      </c>
      <c r="K34" s="48"/>
      <c r="L34" s="4">
        <f t="shared" si="4"/>
        <v>0</v>
      </c>
      <c r="M34" s="75">
        <f t="shared" si="2"/>
        <v>2096.8899999999994</v>
      </c>
      <c r="N34" s="4">
        <f t="shared" si="3"/>
        <v>0</v>
      </c>
    </row>
    <row r="35" spans="1:14" x14ac:dyDescent="0.25">
      <c r="A35" s="23" t="s">
        <v>48</v>
      </c>
      <c r="B35" s="73">
        <f>'[4]6 - Income &amp; Expenditure'!D438</f>
        <v>0</v>
      </c>
      <c r="C35" s="73">
        <f>'[4]6 - Income &amp; Expenditure'!E438</f>
        <v>0</v>
      </c>
      <c r="D35" s="73">
        <f>'[4]6 - Income &amp; Expenditure'!F438</f>
        <v>0</v>
      </c>
      <c r="E35" s="73">
        <f>'[4]6 - Income &amp; Expenditure'!G438</f>
        <v>0</v>
      </c>
      <c r="F35" s="73">
        <f>'[4]6 - Income &amp; Expenditure'!H438</f>
        <v>0</v>
      </c>
      <c r="G35" s="59">
        <f>'[4]6 - Income &amp; Expenditure'!I438</f>
        <v>0</v>
      </c>
      <c r="I35" s="48"/>
      <c r="J35" s="74">
        <f t="shared" si="1"/>
        <v>0</v>
      </c>
      <c r="K35" s="48"/>
      <c r="L35" s="4">
        <f t="shared" si="4"/>
        <v>0</v>
      </c>
      <c r="M35" s="75">
        <f t="shared" si="2"/>
        <v>0</v>
      </c>
      <c r="N35" s="4">
        <f t="shared" si="3"/>
        <v>0</v>
      </c>
    </row>
    <row r="36" spans="1:14" x14ac:dyDescent="0.25">
      <c r="A36" s="23" t="s">
        <v>49</v>
      </c>
      <c r="B36" s="73">
        <f>'[4]6 - Income &amp; Expenditure'!D447</f>
        <v>-17200</v>
      </c>
      <c r="C36" s="73">
        <f>'[4]6 - Income &amp; Expenditure'!E447</f>
        <v>0</v>
      </c>
      <c r="D36" s="73">
        <f>'[4]6 - Income &amp; Expenditure'!F447</f>
        <v>0</v>
      </c>
      <c r="E36" s="73">
        <f>'[4]6 - Income &amp; Expenditure'!G447</f>
        <v>0</v>
      </c>
      <c r="F36" s="73">
        <f>'[4]6 - Income &amp; Expenditure'!H447</f>
        <v>0</v>
      </c>
      <c r="G36" s="59">
        <f>'[4]6 - Income &amp; Expenditure'!I447</f>
        <v>0</v>
      </c>
      <c r="I36" s="48"/>
      <c r="J36" s="74">
        <f t="shared" si="1"/>
        <v>-1</v>
      </c>
      <c r="K36" s="48" t="s">
        <v>50</v>
      </c>
      <c r="L36" s="4">
        <f t="shared" si="4"/>
        <v>0</v>
      </c>
      <c r="M36" s="75">
        <f t="shared" si="2"/>
        <v>-17200</v>
      </c>
      <c r="N36" s="4">
        <f t="shared" si="3"/>
        <v>0</v>
      </c>
    </row>
    <row r="37" spans="1:14" x14ac:dyDescent="0.25">
      <c r="A37" s="76" t="s">
        <v>51</v>
      </c>
      <c r="B37" s="77">
        <f t="shared" ref="B37:G37" si="5">SUM(B25:B36)</f>
        <v>-149298.26</v>
      </c>
      <c r="C37" s="77">
        <f t="shared" si="5"/>
        <v>-170547.09</v>
      </c>
      <c r="D37" s="77">
        <f t="shared" si="5"/>
        <v>-153306.38</v>
      </c>
      <c r="E37" s="77">
        <f t="shared" si="5"/>
        <v>-130089.132</v>
      </c>
      <c r="F37" s="77">
        <f t="shared" si="5"/>
        <v>-115013.05720000001</v>
      </c>
      <c r="G37" s="78">
        <f t="shared" si="5"/>
        <v>-111081.98792000001</v>
      </c>
      <c r="I37" s="48"/>
    </row>
    <row r="38" spans="1:14" x14ac:dyDescent="0.25">
      <c r="A38" s="76"/>
      <c r="B38" s="73"/>
      <c r="C38" s="79"/>
      <c r="D38" s="73"/>
      <c r="E38" s="73"/>
      <c r="F38" s="73"/>
      <c r="G38" s="80"/>
      <c r="I38" s="48"/>
    </row>
    <row r="39" spans="1:14" ht="13.8" thickBot="1" x14ac:dyDescent="0.3">
      <c r="A39" s="76" t="s">
        <v>52</v>
      </c>
      <c r="B39" s="81">
        <f t="shared" ref="B39:G39" si="6">SUM(B37,B15)-B19</f>
        <v>-1544242.26</v>
      </c>
      <c r="C39" s="81">
        <f t="shared" si="6"/>
        <v>-1597349.6400000001</v>
      </c>
      <c r="D39" s="81">
        <f t="shared" si="6"/>
        <v>-1644803.4595030472</v>
      </c>
      <c r="E39" s="81">
        <f t="shared" si="6"/>
        <v>-1656360.7385234323</v>
      </c>
      <c r="F39" s="81">
        <f t="shared" si="6"/>
        <v>-1608700.6135583187</v>
      </c>
      <c r="G39" s="81">
        <f t="shared" si="6"/>
        <v>-1535424.5958586254</v>
      </c>
      <c r="H39" s="23"/>
      <c r="I39" s="48"/>
    </row>
    <row r="40" spans="1:14" ht="13.8" thickTop="1" x14ac:dyDescent="0.25">
      <c r="A40" s="76"/>
      <c r="B40" s="73"/>
      <c r="C40" s="79"/>
      <c r="D40" s="73"/>
      <c r="E40" s="73"/>
      <c r="F40" s="73"/>
      <c r="G40" s="80"/>
      <c r="I40" s="48"/>
    </row>
    <row r="41" spans="1:14" x14ac:dyDescent="0.25">
      <c r="A41" s="76" t="s">
        <v>53</v>
      </c>
      <c r="B41" s="82"/>
      <c r="C41" s="54"/>
      <c r="D41" s="54"/>
      <c r="E41" s="54"/>
      <c r="F41" s="54"/>
      <c r="G41" s="55"/>
      <c r="I41" s="48"/>
    </row>
    <row r="42" spans="1:14" x14ac:dyDescent="0.25">
      <c r="A42" s="23"/>
      <c r="B42" s="53"/>
      <c r="C42" s="54"/>
      <c r="D42" s="54"/>
      <c r="E42" s="54"/>
      <c r="F42" s="54"/>
      <c r="G42" s="55"/>
      <c r="I42" s="48"/>
    </row>
    <row r="43" spans="1:14" x14ac:dyDescent="0.25">
      <c r="A43" s="23" t="s">
        <v>54</v>
      </c>
      <c r="B43" s="83">
        <f>'[4]6 - Income &amp; Expenditure'!D15</f>
        <v>739386.8</v>
      </c>
      <c r="C43" s="83">
        <f>'[4]6 - Income &amp; Expenditure'!E15</f>
        <v>752382</v>
      </c>
      <c r="D43" s="83">
        <f>'[4]6 - Income &amp; Expenditure'!F15</f>
        <v>792564.9575163268</v>
      </c>
      <c r="E43" s="83">
        <f>'[4]6 - Income &amp; Expenditure'!G15</f>
        <v>816157.19380327058</v>
      </c>
      <c r="F43" s="83">
        <f>'[4]6 - Income &amp; Expenditure'!H15</f>
        <v>837341.38388911402</v>
      </c>
      <c r="G43" s="59">
        <f>'[4]6 - Income &amp; Expenditure'!I15</f>
        <v>857892.47055923159</v>
      </c>
      <c r="I43" s="48"/>
      <c r="J43" s="74">
        <f t="shared" ref="J43:J73" si="7">IFERROR((C43-B43)/B43,0)</f>
        <v>1.7575645115655233E-2</v>
      </c>
      <c r="K43" s="48"/>
      <c r="L43" s="4">
        <f t="shared" ref="L43:L73" si="8">IF(OR(K43&lt;&gt;"",AND(ABS(J43)&lt;0.25)),0,1)</f>
        <v>0</v>
      </c>
      <c r="M43" s="75">
        <f t="shared" ref="M43:M73" si="9">B43-C43</f>
        <v>-12995.199999999953</v>
      </c>
      <c r="N43" s="4">
        <f t="shared" ref="N43:N73" si="10">IF(AND(AND(J43=0,M43&lt;&gt;0,K43="")),1,0)</f>
        <v>0</v>
      </c>
    </row>
    <row r="44" spans="1:14" x14ac:dyDescent="0.25">
      <c r="A44" s="23" t="s">
        <v>55</v>
      </c>
      <c r="B44" s="83">
        <f>'[4]6 - Income &amp; Expenditure'!D27</f>
        <v>0</v>
      </c>
      <c r="C44" s="83">
        <f>'[4]6 - Income &amp; Expenditure'!E27</f>
        <v>0</v>
      </c>
      <c r="D44" s="83">
        <f>'[4]6 - Income &amp; Expenditure'!F27</f>
        <v>0</v>
      </c>
      <c r="E44" s="83">
        <f>'[4]6 - Income &amp; Expenditure'!G27</f>
        <v>0</v>
      </c>
      <c r="F44" s="83">
        <f>'[4]6 - Income &amp; Expenditure'!H27</f>
        <v>0</v>
      </c>
      <c r="G44" s="59">
        <f>'[4]6 - Income &amp; Expenditure'!I27</f>
        <v>0</v>
      </c>
      <c r="I44" s="48"/>
      <c r="J44" s="74">
        <f t="shared" si="7"/>
        <v>0</v>
      </c>
      <c r="K44" s="48"/>
      <c r="L44" s="4">
        <f t="shared" si="8"/>
        <v>0</v>
      </c>
      <c r="M44" s="75">
        <f t="shared" si="9"/>
        <v>0</v>
      </c>
      <c r="N44" s="4">
        <f t="shared" si="10"/>
        <v>0</v>
      </c>
    </row>
    <row r="45" spans="1:14" x14ac:dyDescent="0.25">
      <c r="A45" s="23" t="s">
        <v>56</v>
      </c>
      <c r="B45" s="83">
        <f>'[4]6 - Income &amp; Expenditure'!D51</f>
        <v>262937.12</v>
      </c>
      <c r="C45" s="83">
        <f>'[4]6 - Income &amp; Expenditure'!E51</f>
        <v>299292</v>
      </c>
      <c r="D45" s="83">
        <f>'[4]6 - Income &amp; Expenditure'!F51</f>
        <v>307705.9604553777</v>
      </c>
      <c r="E45" s="83">
        <f>'[4]6 - Income &amp; Expenditure'!G51</f>
        <v>318691.35568813456</v>
      </c>
      <c r="F45" s="83">
        <f>'[4]6 - Income &amp; Expenditure'!H51</f>
        <v>326600.96653594071</v>
      </c>
      <c r="G45" s="59">
        <f>'[4]6 - Income &amp; Expenditure'!I51</f>
        <v>333492.33941940899</v>
      </c>
      <c r="I45" s="48"/>
      <c r="J45" s="74">
        <f t="shared" si="7"/>
        <v>0.13826454020641896</v>
      </c>
      <c r="K45" s="48"/>
      <c r="L45" s="4">
        <f t="shared" si="8"/>
        <v>0</v>
      </c>
      <c r="M45" s="75">
        <f t="shared" si="9"/>
        <v>-36354.880000000005</v>
      </c>
      <c r="N45" s="4">
        <f t="shared" si="10"/>
        <v>0</v>
      </c>
    </row>
    <row r="46" spans="1:14" x14ac:dyDescent="0.25">
      <c r="A46" s="23" t="s">
        <v>57</v>
      </c>
      <c r="B46" s="83">
        <f>'[4]6 - Income &amp; Expenditure'!D63</f>
        <v>52028.310000000005</v>
      </c>
      <c r="C46" s="83">
        <f>'[4]6 - Income &amp; Expenditure'!E63</f>
        <v>48490</v>
      </c>
      <c r="D46" s="83">
        <f>'[4]6 - Income &amp; Expenditure'!F63</f>
        <v>49434.167822477233</v>
      </c>
      <c r="E46" s="83">
        <f>'[4]6 - Income &amp; Expenditure'!G63</f>
        <v>50450.242178926783</v>
      </c>
      <c r="F46" s="83">
        <f>'[4]6 - Income &amp; Expenditure'!H63</f>
        <v>51486.638022505314</v>
      </c>
      <c r="G46" s="59">
        <f>'[4]6 - Income &amp; Expenditure'!I63</f>
        <v>52543.761782955415</v>
      </c>
      <c r="I46" s="48"/>
      <c r="J46" s="74">
        <f t="shared" si="7"/>
        <v>-6.8007398279898088E-2</v>
      </c>
      <c r="K46" s="48"/>
      <c r="L46" s="4">
        <f t="shared" si="8"/>
        <v>0</v>
      </c>
      <c r="M46" s="75">
        <f t="shared" si="9"/>
        <v>3538.3100000000049</v>
      </c>
      <c r="N46" s="4">
        <f t="shared" si="10"/>
        <v>0</v>
      </c>
    </row>
    <row r="47" spans="1:14" x14ac:dyDescent="0.25">
      <c r="A47" s="23" t="s">
        <v>58</v>
      </c>
      <c r="B47" s="83">
        <f>'[4]6 - Income &amp; Expenditure'!D75</f>
        <v>86671.35</v>
      </c>
      <c r="C47" s="83">
        <f>'[4]6 - Income &amp; Expenditure'!E75</f>
        <v>91091</v>
      </c>
      <c r="D47" s="83">
        <f>'[4]6 - Income &amp; Expenditure'!F75</f>
        <v>90203.090383290924</v>
      </c>
      <c r="E47" s="83">
        <f>'[4]6 - Income &amp; Expenditure'!G75</f>
        <v>92090.203684107808</v>
      </c>
      <c r="F47" s="83">
        <f>'[4]6 - Income &amp; Expenditure'!H75</f>
        <v>94015.043549438706</v>
      </c>
      <c r="G47" s="59">
        <f>'[4]6 - Income &amp; Expenditure'!I75</f>
        <v>95978.365397326808</v>
      </c>
      <c r="I47" s="48"/>
      <c r="J47" s="74">
        <f t="shared" si="7"/>
        <v>5.0993205944063334E-2</v>
      </c>
      <c r="K47" s="48"/>
      <c r="L47" s="4">
        <f t="shared" si="8"/>
        <v>0</v>
      </c>
      <c r="M47" s="75">
        <f t="shared" si="9"/>
        <v>-4419.6499999999942</v>
      </c>
      <c r="N47" s="4">
        <f t="shared" si="10"/>
        <v>0</v>
      </c>
    </row>
    <row r="48" spans="1:14" x14ac:dyDescent="0.25">
      <c r="A48" s="23" t="s">
        <v>59</v>
      </c>
      <c r="B48" s="83">
        <f>'[4]6 - Income &amp; Expenditure'!D83</f>
        <v>0</v>
      </c>
      <c r="C48" s="83">
        <f>'[4]6 - Income &amp; Expenditure'!E83</f>
        <v>0</v>
      </c>
      <c r="D48" s="83">
        <f>'[4]6 - Income &amp; Expenditure'!F83</f>
        <v>0</v>
      </c>
      <c r="E48" s="83">
        <f>'[4]6 - Income &amp; Expenditure'!G83</f>
        <v>0</v>
      </c>
      <c r="F48" s="83">
        <f>'[4]6 - Income &amp; Expenditure'!H83</f>
        <v>0</v>
      </c>
      <c r="G48" s="59">
        <f>'[4]6 - Income &amp; Expenditure'!I83</f>
        <v>0</v>
      </c>
      <c r="I48" s="48"/>
      <c r="J48" s="74">
        <f t="shared" si="7"/>
        <v>0</v>
      </c>
      <c r="K48" s="48"/>
      <c r="L48" s="4">
        <f t="shared" si="8"/>
        <v>0</v>
      </c>
      <c r="M48" s="75">
        <f t="shared" si="9"/>
        <v>0</v>
      </c>
      <c r="N48" s="4">
        <f t="shared" si="10"/>
        <v>0</v>
      </c>
    </row>
    <row r="49" spans="1:14" x14ac:dyDescent="0.25">
      <c r="A49" s="23" t="s">
        <v>60</v>
      </c>
      <c r="B49" s="83">
        <f>'[4]6 - Income &amp; Expenditure'!D106</f>
        <v>30642.509999999995</v>
      </c>
      <c r="C49" s="83">
        <f>'[4]6 - Income &amp; Expenditure'!E106</f>
        <v>3306.9499999999971</v>
      </c>
      <c r="D49" s="83">
        <f>'[4]6 - Income &amp; Expenditure'!F106</f>
        <v>-1705.9676061326754</v>
      </c>
      <c r="E49" s="83">
        <f>'[4]6 - Income &amp; Expenditure'!G106</f>
        <v>-2611.0896326528618</v>
      </c>
      <c r="F49" s="83">
        <f>'[4]6 - Income &amp; Expenditure'!H106</f>
        <v>-3711.4426140509163</v>
      </c>
      <c r="G49" s="59">
        <f>'[4]6 - Income &amp; Expenditure'!I106</f>
        <v>-3985.1621247931444</v>
      </c>
      <c r="I49" s="48"/>
      <c r="J49" s="74">
        <f t="shared" si="7"/>
        <v>-0.89207966318686038</v>
      </c>
      <c r="K49" s="48" t="s">
        <v>61</v>
      </c>
      <c r="L49" s="4">
        <f t="shared" si="8"/>
        <v>0</v>
      </c>
      <c r="M49" s="75">
        <f t="shared" si="9"/>
        <v>27335.559999999998</v>
      </c>
      <c r="N49" s="4">
        <f t="shared" si="10"/>
        <v>0</v>
      </c>
    </row>
    <row r="50" spans="1:14" x14ac:dyDescent="0.25">
      <c r="A50" s="23" t="s">
        <v>62</v>
      </c>
      <c r="B50" s="83">
        <f>'[4]6 - Income &amp; Expenditure'!D132</f>
        <v>5092.7</v>
      </c>
      <c r="C50" s="83">
        <f>'[4]6 - Income &amp; Expenditure'!E132</f>
        <v>5045.5250000000005</v>
      </c>
      <c r="D50" s="83">
        <f>'[4]6 - Income &amp; Expenditure'!F132</f>
        <v>5095.3224183390512</v>
      </c>
      <c r="E50" s="83">
        <f>'[4]6 - Income &amp; Expenditure'!G132</f>
        <v>5183.6298971416372</v>
      </c>
      <c r="F50" s="83">
        <f>'[4]6 - Income &amp; Expenditure'!H132</f>
        <v>5301.4617008377272</v>
      </c>
      <c r="G50" s="59">
        <f>'[4]6 - Income &amp; Expenditure'!I132</f>
        <v>5413.5495393608444</v>
      </c>
      <c r="I50" s="48"/>
      <c r="J50" s="74">
        <f t="shared" si="7"/>
        <v>-9.2632591748972593E-3</v>
      </c>
      <c r="K50" s="48"/>
      <c r="L50" s="4">
        <f t="shared" si="8"/>
        <v>0</v>
      </c>
      <c r="M50" s="75">
        <f t="shared" si="9"/>
        <v>47.174999999999272</v>
      </c>
      <c r="N50" s="4">
        <f t="shared" si="10"/>
        <v>0</v>
      </c>
    </row>
    <row r="51" spans="1:14" x14ac:dyDescent="0.25">
      <c r="A51" s="84" t="s">
        <v>63</v>
      </c>
      <c r="B51" s="83">
        <f>'[4]6 - Income &amp; Expenditure'!D139</f>
        <v>4504.0200000000004</v>
      </c>
      <c r="C51" s="83">
        <f>'[4]6 - Income &amp; Expenditure'!E139</f>
        <v>4000</v>
      </c>
      <c r="D51" s="83">
        <f>'[4]6 - Income &amp; Expenditure'!F139</f>
        <v>2500</v>
      </c>
      <c r="E51" s="83">
        <f>'[4]6 - Income &amp; Expenditure'!G139</f>
        <v>5000</v>
      </c>
      <c r="F51" s="83">
        <f>'[4]6 - Income &amp; Expenditure'!H139</f>
        <v>2500</v>
      </c>
      <c r="G51" s="59">
        <f>'[4]6 - Income &amp; Expenditure'!I139</f>
        <v>2500</v>
      </c>
      <c r="I51" s="48"/>
      <c r="J51" s="74">
        <f t="shared" si="7"/>
        <v>-0.11190447644548657</v>
      </c>
      <c r="K51" s="48"/>
      <c r="L51" s="4">
        <f t="shared" si="8"/>
        <v>0</v>
      </c>
      <c r="M51" s="75">
        <f t="shared" si="9"/>
        <v>504.02000000000044</v>
      </c>
      <c r="N51" s="4">
        <f t="shared" si="10"/>
        <v>0</v>
      </c>
    </row>
    <row r="52" spans="1:14" x14ac:dyDescent="0.25">
      <c r="A52" s="23" t="s">
        <v>64</v>
      </c>
      <c r="B52" s="83">
        <f>'[4]6 - Income &amp; Expenditure'!D145</f>
        <v>9897.01</v>
      </c>
      <c r="C52" s="83">
        <f>'[4]6 - Income &amp; Expenditure'!E145</f>
        <v>15282</v>
      </c>
      <c r="D52" s="83">
        <f>'[4]6 - Income &amp; Expenditure'!F145</f>
        <v>15587.64</v>
      </c>
      <c r="E52" s="83">
        <f>'[4]6 - Income &amp; Expenditure'!G145</f>
        <v>15899.3928</v>
      </c>
      <c r="F52" s="83">
        <f>'[4]6 - Income &amp; Expenditure'!H145</f>
        <v>16217.380655999999</v>
      </c>
      <c r="G52" s="59">
        <f>'[4]6 - Income &amp; Expenditure'!I145</f>
        <v>16541.728269119998</v>
      </c>
      <c r="I52" s="48"/>
      <c r="J52" s="74">
        <f t="shared" si="7"/>
        <v>0.54410271384994047</v>
      </c>
      <c r="K52" s="48" t="s">
        <v>65</v>
      </c>
      <c r="L52" s="4">
        <f t="shared" si="8"/>
        <v>0</v>
      </c>
      <c r="M52" s="75">
        <f t="shared" si="9"/>
        <v>-5384.99</v>
      </c>
      <c r="N52" s="4">
        <f t="shared" si="10"/>
        <v>0</v>
      </c>
    </row>
    <row r="53" spans="1:14" x14ac:dyDescent="0.25">
      <c r="A53" s="84" t="s">
        <v>66</v>
      </c>
      <c r="B53" s="83">
        <f>'[4]6 - Income &amp; Expenditure'!D152</f>
        <v>5342.43</v>
      </c>
      <c r="C53" s="83">
        <f>'[4]6 - Income &amp; Expenditure'!E152</f>
        <v>5502.7029000000002</v>
      </c>
      <c r="D53" s="83">
        <f>'[4]6 - Income &amp; Expenditure'!F152</f>
        <v>5667.7839870000007</v>
      </c>
      <c r="E53" s="83">
        <f>'[4]6 - Income &amp; Expenditure'!G152</f>
        <v>5837.8175066100011</v>
      </c>
      <c r="F53" s="83">
        <f>'[4]6 - Income &amp; Expenditure'!H152</f>
        <v>6012.9520318083014</v>
      </c>
      <c r="G53" s="59">
        <f>'[4]6 - Income &amp; Expenditure'!I152</f>
        <v>6193.3405927625508</v>
      </c>
      <c r="I53" s="48"/>
      <c r="J53" s="74">
        <f t="shared" si="7"/>
        <v>2.9999999999999985E-2</v>
      </c>
      <c r="K53" s="48"/>
      <c r="L53" s="4">
        <f t="shared" si="8"/>
        <v>0</v>
      </c>
      <c r="M53" s="75">
        <f t="shared" si="9"/>
        <v>-160.27289999999994</v>
      </c>
      <c r="N53" s="4">
        <f t="shared" si="10"/>
        <v>0</v>
      </c>
    </row>
    <row r="54" spans="1:14" x14ac:dyDescent="0.25">
      <c r="A54" s="23" t="s">
        <v>67</v>
      </c>
      <c r="B54" s="83">
        <f>'[4]6 - Income &amp; Expenditure'!D159</f>
        <v>23922.43</v>
      </c>
      <c r="C54" s="83">
        <f>'[4]6 - Income &amp; Expenditure'!E159</f>
        <v>15000</v>
      </c>
      <c r="D54" s="83">
        <f>'[4]6 - Income &amp; Expenditure'!F159</f>
        <v>12000</v>
      </c>
      <c r="E54" s="83">
        <f>'[4]6 - Income &amp; Expenditure'!G159</f>
        <v>12000</v>
      </c>
      <c r="F54" s="83">
        <f>'[4]6 - Income &amp; Expenditure'!H159</f>
        <v>12000</v>
      </c>
      <c r="G54" s="59">
        <f>'[4]6 - Income &amp; Expenditure'!I159</f>
        <v>12000</v>
      </c>
      <c r="I54" s="48"/>
      <c r="J54" s="74">
        <f t="shared" si="7"/>
        <v>-0.37297339776937377</v>
      </c>
      <c r="K54" s="48" t="s">
        <v>68</v>
      </c>
      <c r="L54" s="4">
        <f t="shared" si="8"/>
        <v>0</v>
      </c>
      <c r="M54" s="75">
        <f t="shared" si="9"/>
        <v>8922.43</v>
      </c>
      <c r="N54" s="4">
        <f t="shared" si="10"/>
        <v>0</v>
      </c>
    </row>
    <row r="55" spans="1:14" x14ac:dyDescent="0.25">
      <c r="A55" s="84" t="s">
        <v>69</v>
      </c>
      <c r="B55" s="83">
        <f>'[4]6 - Income &amp; Expenditure'!D164</f>
        <v>3051.74</v>
      </c>
      <c r="C55" s="83">
        <f>'[4]6 - Income &amp; Expenditure'!E164</f>
        <v>3300</v>
      </c>
      <c r="D55" s="83">
        <f>'[4]6 - Income &amp; Expenditure'!F164</f>
        <v>3333</v>
      </c>
      <c r="E55" s="83">
        <f>'[4]6 - Income &amp; Expenditure'!G164</f>
        <v>3366.33</v>
      </c>
      <c r="F55" s="83">
        <f>'[4]6 - Income &amp; Expenditure'!H164</f>
        <v>3399.9933000000001</v>
      </c>
      <c r="G55" s="59">
        <f>'[4]6 - Income &amp; Expenditure'!I164</f>
        <v>3433.9932330000001</v>
      </c>
      <c r="I55" s="48"/>
      <c r="J55" s="74">
        <f t="shared" si="7"/>
        <v>8.1350311625498967E-2</v>
      </c>
      <c r="K55" s="48"/>
      <c r="L55" s="4">
        <f t="shared" si="8"/>
        <v>0</v>
      </c>
      <c r="M55" s="75">
        <f t="shared" si="9"/>
        <v>-248.26000000000022</v>
      </c>
      <c r="N55" s="4">
        <f t="shared" si="10"/>
        <v>0</v>
      </c>
    </row>
    <row r="56" spans="1:14" x14ac:dyDescent="0.25">
      <c r="A56" s="23" t="s">
        <v>70</v>
      </c>
      <c r="B56" s="83">
        <f>'[4]6 - Income &amp; Expenditure'!D170</f>
        <v>3736.8</v>
      </c>
      <c r="C56" s="83">
        <f>'[4]6 - Income &amp; Expenditure'!E170</f>
        <v>14296</v>
      </c>
      <c r="D56" s="83">
        <f>'[4]6 - Income &amp; Expenditure'!F170</f>
        <v>14642</v>
      </c>
      <c r="E56" s="83">
        <f>'[4]6 - Income &amp; Expenditure'!G170</f>
        <v>15079.04</v>
      </c>
      <c r="F56" s="83">
        <f>'[4]6 - Income &amp; Expenditure'!H170</f>
        <v>15529.1468</v>
      </c>
      <c r="G56" s="59">
        <f>'[4]6 - Income &amp; Expenditure'!I170</f>
        <v>15992.711515999999</v>
      </c>
      <c r="I56" s="48"/>
      <c r="J56" s="74">
        <f t="shared" si="7"/>
        <v>2.8257332476985657</v>
      </c>
      <c r="K56" s="48" t="s">
        <v>71</v>
      </c>
      <c r="L56" s="4">
        <f t="shared" si="8"/>
        <v>0</v>
      </c>
      <c r="M56" s="75">
        <f t="shared" si="9"/>
        <v>-10559.2</v>
      </c>
      <c r="N56" s="4">
        <f t="shared" si="10"/>
        <v>0</v>
      </c>
    </row>
    <row r="57" spans="1:14" x14ac:dyDescent="0.25">
      <c r="A57" s="23" t="s">
        <v>72</v>
      </c>
      <c r="B57" s="83">
        <f>'[4]6 - Income &amp; Expenditure'!D175</f>
        <v>5018.84</v>
      </c>
      <c r="C57" s="83">
        <f>'[4]6 - Income &amp; Expenditure'!E175</f>
        <v>5520.7240000000002</v>
      </c>
      <c r="D57" s="83">
        <f>'[4]6 - Income &amp; Expenditure'!F175</f>
        <v>5796.7602000000006</v>
      </c>
      <c r="E57" s="83">
        <f>'[4]6 - Income &amp; Expenditure'!G175</f>
        <v>6086.598210000001</v>
      </c>
      <c r="F57" s="83">
        <f>'[4]6 - Income &amp; Expenditure'!H175</f>
        <v>6390.9281205000016</v>
      </c>
      <c r="G57" s="59">
        <f>'[4]6 - Income &amp; Expenditure'!I175</f>
        <v>6710.4745265250021</v>
      </c>
      <c r="I57" s="48"/>
      <c r="J57" s="74">
        <f t="shared" si="7"/>
        <v>0.1</v>
      </c>
      <c r="K57" s="48"/>
      <c r="L57" s="4">
        <f t="shared" si="8"/>
        <v>0</v>
      </c>
      <c r="M57" s="75">
        <f t="shared" si="9"/>
        <v>-501.88400000000001</v>
      </c>
      <c r="N57" s="4">
        <f t="shared" si="10"/>
        <v>0</v>
      </c>
    </row>
    <row r="58" spans="1:14" x14ac:dyDescent="0.25">
      <c r="A58" s="23" t="s">
        <v>73</v>
      </c>
      <c r="B58" s="83">
        <f>'[4]6 - Income &amp; Expenditure'!D182</f>
        <v>13037.39</v>
      </c>
      <c r="C58" s="83">
        <f>'[4]6 - Income &amp; Expenditure'!E182</f>
        <v>19731.4555</v>
      </c>
      <c r="D58" s="83">
        <f>'[4]6 - Income &amp; Expenditure'!F182</f>
        <v>23134.098050000001</v>
      </c>
      <c r="E58" s="83">
        <f>'[4]6 - Income &amp; Expenditure'!G182</f>
        <v>25447.507855000003</v>
      </c>
      <c r="F58" s="83">
        <f>'[4]6 - Income &amp; Expenditure'!H182</f>
        <v>27992.258640500004</v>
      </c>
      <c r="G58" s="59">
        <f>'[4]6 - Income &amp; Expenditure'!I182</f>
        <v>30791.484504550004</v>
      </c>
      <c r="I58" s="48"/>
      <c r="J58" s="74">
        <f t="shared" si="7"/>
        <v>0.51345135030861244</v>
      </c>
      <c r="K58" s="48" t="s">
        <v>74</v>
      </c>
      <c r="L58" s="4">
        <f t="shared" si="8"/>
        <v>0</v>
      </c>
      <c r="M58" s="75">
        <f t="shared" si="9"/>
        <v>-6694.0655000000006</v>
      </c>
      <c r="N58" s="4">
        <f t="shared" si="10"/>
        <v>0</v>
      </c>
    </row>
    <row r="59" spans="1:14" x14ac:dyDescent="0.25">
      <c r="A59" s="23" t="s">
        <v>75</v>
      </c>
      <c r="B59" s="83">
        <f>'[4]6 - Income &amp; Expenditure'!D187</f>
        <v>26880</v>
      </c>
      <c r="C59" s="83">
        <f>'[4]6 - Income &amp; Expenditure'!E187</f>
        <v>26880</v>
      </c>
      <c r="D59" s="83">
        <f>'[4]6 - Income &amp; Expenditure'!F187</f>
        <v>26880</v>
      </c>
      <c r="E59" s="83">
        <f>'[4]6 - Income &amp; Expenditure'!G187</f>
        <v>26880</v>
      </c>
      <c r="F59" s="83">
        <f>'[4]6 - Income &amp; Expenditure'!H187</f>
        <v>26880</v>
      </c>
      <c r="G59" s="59">
        <f>'[4]6 - Income &amp; Expenditure'!I187</f>
        <v>26880</v>
      </c>
      <c r="I59" s="48"/>
      <c r="J59" s="74">
        <f t="shared" si="7"/>
        <v>0</v>
      </c>
      <c r="K59" s="48"/>
      <c r="L59" s="4">
        <f t="shared" si="8"/>
        <v>0</v>
      </c>
      <c r="M59" s="75">
        <f t="shared" si="9"/>
        <v>0</v>
      </c>
      <c r="N59" s="4">
        <f t="shared" si="10"/>
        <v>0</v>
      </c>
    </row>
    <row r="60" spans="1:14" x14ac:dyDescent="0.25">
      <c r="A60" s="23" t="s">
        <v>76</v>
      </c>
      <c r="B60" s="83">
        <f>'[4]6 - Income &amp; Expenditure'!D209</f>
        <v>9334.61</v>
      </c>
      <c r="C60" s="83">
        <f>'[4]6 - Income &amp; Expenditure'!E209</f>
        <v>5575.5969999999998</v>
      </c>
      <c r="D60" s="83">
        <f>'[4]6 - Income &amp; Expenditure'!F209</f>
        <v>5804.8768500000006</v>
      </c>
      <c r="E60" s="83">
        <f>'[4]6 - Income &amp; Expenditure'!G209</f>
        <v>6044.6306924999999</v>
      </c>
      <c r="F60" s="83">
        <f>'[4]6 - Income &amp; Expenditure'!H209</f>
        <v>6295.3624271250001</v>
      </c>
      <c r="G60" s="59">
        <f>'[4]6 - Income &amp; Expenditure'!I209</f>
        <v>6557.6007524812503</v>
      </c>
      <c r="I60" s="48"/>
      <c r="J60" s="74">
        <f t="shared" si="7"/>
        <v>-0.40269630975477289</v>
      </c>
      <c r="K60" s="48" t="s">
        <v>77</v>
      </c>
      <c r="L60" s="4">
        <f t="shared" si="8"/>
        <v>0</v>
      </c>
      <c r="M60" s="75">
        <f t="shared" si="9"/>
        <v>3759.0130000000008</v>
      </c>
      <c r="N60" s="4">
        <f t="shared" si="10"/>
        <v>0</v>
      </c>
    </row>
    <row r="61" spans="1:14" x14ac:dyDescent="0.25">
      <c r="A61" s="23" t="s">
        <v>78</v>
      </c>
      <c r="B61" s="83">
        <f>'[4]6 - Income &amp; Expenditure'!D241</f>
        <v>49335.340000000004</v>
      </c>
      <c r="C61" s="83">
        <f>'[4]6 - Income &amp; Expenditure'!E241</f>
        <v>51700</v>
      </c>
      <c r="D61" s="83">
        <f>'[4]6 - Income &amp; Expenditure'!F241</f>
        <v>46280</v>
      </c>
      <c r="E61" s="83">
        <f>'[4]6 - Income &amp; Expenditure'!G241</f>
        <v>46364</v>
      </c>
      <c r="F61" s="83">
        <f>'[4]6 - Income &amp; Expenditure'!H241</f>
        <v>46452.2</v>
      </c>
      <c r="G61" s="59">
        <f>'[4]6 - Income &amp; Expenditure'!I241</f>
        <v>52464.820365199848</v>
      </c>
      <c r="I61" s="48"/>
      <c r="J61" s="74">
        <f t="shared" si="7"/>
        <v>4.7930347698019231E-2</v>
      </c>
      <c r="K61" s="48"/>
      <c r="L61" s="4">
        <f t="shared" si="8"/>
        <v>0</v>
      </c>
      <c r="M61" s="75">
        <f t="shared" si="9"/>
        <v>-2364.6599999999962</v>
      </c>
      <c r="N61" s="4">
        <f t="shared" si="10"/>
        <v>0</v>
      </c>
    </row>
    <row r="62" spans="1:14" x14ac:dyDescent="0.25">
      <c r="A62" s="23" t="s">
        <v>79</v>
      </c>
      <c r="B62" s="83">
        <f>'[4]6 - Income &amp; Expenditure'!D248</f>
        <v>25175.08</v>
      </c>
      <c r="C62" s="83">
        <f>'[4]6 - Income &amp; Expenditure'!E248</f>
        <v>28200</v>
      </c>
      <c r="D62" s="83">
        <f>'[4]6 - Income &amp; Expenditure'!F248</f>
        <v>29360</v>
      </c>
      <c r="E62" s="83">
        <f>'[4]6 - Income &amp; Expenditure'!G248</f>
        <v>30578</v>
      </c>
      <c r="F62" s="83">
        <f>'[4]6 - Income &amp; Expenditure'!H248</f>
        <v>31856.9</v>
      </c>
      <c r="G62" s="59">
        <f>'[4]6 - Income &amp; Expenditure'!I248</f>
        <v>33199.745000000003</v>
      </c>
      <c r="I62" s="48"/>
      <c r="J62" s="74">
        <f t="shared" si="7"/>
        <v>0.12015532820551109</v>
      </c>
      <c r="K62" s="48"/>
      <c r="L62" s="4">
        <f t="shared" si="8"/>
        <v>0</v>
      </c>
      <c r="M62" s="75">
        <f t="shared" si="9"/>
        <v>-3024.9199999999983</v>
      </c>
      <c r="N62" s="4">
        <f t="shared" si="10"/>
        <v>0</v>
      </c>
    </row>
    <row r="63" spans="1:14" x14ac:dyDescent="0.25">
      <c r="A63" s="23" t="s">
        <v>80</v>
      </c>
      <c r="B63" s="83">
        <f>'[4]6 - Income &amp; Expenditure'!D254</f>
        <v>0</v>
      </c>
      <c r="C63" s="83">
        <f>'[4]6 - Income &amp; Expenditure'!E254</f>
        <v>0</v>
      </c>
      <c r="D63" s="83">
        <f>'[4]6 - Income &amp; Expenditure'!F254</f>
        <v>0</v>
      </c>
      <c r="E63" s="83">
        <f>'[4]6 - Income &amp; Expenditure'!G254</f>
        <v>0</v>
      </c>
      <c r="F63" s="83">
        <f>'[4]6 - Income &amp; Expenditure'!H254</f>
        <v>0</v>
      </c>
      <c r="G63" s="59">
        <f>'[4]6 - Income &amp; Expenditure'!I254</f>
        <v>0</v>
      </c>
      <c r="I63" s="48"/>
      <c r="J63" s="74">
        <f t="shared" si="7"/>
        <v>0</v>
      </c>
      <c r="K63" s="48"/>
      <c r="L63" s="4">
        <f t="shared" si="8"/>
        <v>0</v>
      </c>
      <c r="M63" s="75">
        <f t="shared" si="9"/>
        <v>0</v>
      </c>
      <c r="N63" s="4">
        <f t="shared" si="10"/>
        <v>0</v>
      </c>
    </row>
    <row r="64" spans="1:14" x14ac:dyDescent="0.25">
      <c r="A64" s="23" t="s">
        <v>81</v>
      </c>
      <c r="B64" s="83">
        <f>'[4]6 - Income &amp; Expenditure'!D274</f>
        <v>4959.17</v>
      </c>
      <c r="C64" s="83">
        <f>'[4]6 - Income &amp; Expenditure'!E274</f>
        <v>4822.75</v>
      </c>
      <c r="D64" s="83">
        <f>'[4]6 - Income &amp; Expenditure'!F274</f>
        <v>4973.8874999999998</v>
      </c>
      <c r="E64" s="83">
        <f>'[4]6 - Income &amp; Expenditure'!G274</f>
        <v>5132.5818749999999</v>
      </c>
      <c r="F64" s="83">
        <f>'[4]6 - Income &amp; Expenditure'!H274</f>
        <v>5299.2109687499997</v>
      </c>
      <c r="G64" s="59">
        <f>'[4]6 - Income &amp; Expenditure'!I274</f>
        <v>5474.1715171875003</v>
      </c>
      <c r="I64" s="48"/>
      <c r="J64" s="74">
        <f t="shared" si="7"/>
        <v>-2.7508635517637037E-2</v>
      </c>
      <c r="K64" s="48"/>
      <c r="L64" s="4">
        <f t="shared" si="8"/>
        <v>0</v>
      </c>
      <c r="M64" s="75">
        <f t="shared" si="9"/>
        <v>136.42000000000007</v>
      </c>
      <c r="N64" s="4">
        <f t="shared" si="10"/>
        <v>0</v>
      </c>
    </row>
    <row r="65" spans="1:14" x14ac:dyDescent="0.25">
      <c r="A65" s="23" t="s">
        <v>82</v>
      </c>
      <c r="B65" s="83">
        <f>'[4]6 - Income &amp; Expenditure'!D283</f>
        <v>12562.15</v>
      </c>
      <c r="C65" s="83">
        <f>'[4]6 - Income &amp; Expenditure'!E283</f>
        <v>13818.365000000002</v>
      </c>
      <c r="D65" s="83">
        <f>'[4]6 - Income &amp; Expenditure'!F283</f>
        <v>15200.201500000003</v>
      </c>
      <c r="E65" s="83">
        <f>'[4]6 - Income &amp; Expenditure'!G283</f>
        <v>16720.221650000007</v>
      </c>
      <c r="F65" s="83">
        <f>'[4]6 - Income &amp; Expenditure'!H283</f>
        <v>18392.243815000009</v>
      </c>
      <c r="G65" s="59">
        <f>'[4]6 - Income &amp; Expenditure'!I283</f>
        <v>20231.468196500013</v>
      </c>
      <c r="I65" s="48"/>
      <c r="J65" s="74">
        <f t="shared" si="7"/>
        <v>0.10000000000000016</v>
      </c>
      <c r="K65" s="48"/>
      <c r="L65" s="4">
        <f t="shared" si="8"/>
        <v>0</v>
      </c>
      <c r="M65" s="75">
        <f t="shared" si="9"/>
        <v>-1256.215000000002</v>
      </c>
      <c r="N65" s="4">
        <f t="shared" si="10"/>
        <v>0</v>
      </c>
    </row>
    <row r="66" spans="1:14" x14ac:dyDescent="0.25">
      <c r="A66" s="23" t="s">
        <v>83</v>
      </c>
      <c r="B66" s="83">
        <f>'[4]6 - Income &amp; Expenditure'!D297</f>
        <v>4008.75</v>
      </c>
      <c r="C66" s="83">
        <f>'[4]6 - Income &amp; Expenditure'!E297</f>
        <v>4400</v>
      </c>
      <c r="D66" s="83">
        <f>'[4]6 - Income &amp; Expenditure'!F297</f>
        <v>4580</v>
      </c>
      <c r="E66" s="83">
        <f>'[4]6 - Income &amp; Expenditure'!G297</f>
        <v>4769</v>
      </c>
      <c r="F66" s="83">
        <f>'[4]6 - Income &amp; Expenditure'!H297</f>
        <v>4967.45</v>
      </c>
      <c r="G66" s="59">
        <f>'[4]6 - Income &amp; Expenditure'!I297</f>
        <v>5175.8225000000002</v>
      </c>
      <c r="I66" s="48"/>
      <c r="J66" s="74">
        <f t="shared" si="7"/>
        <v>9.7599002182725283E-2</v>
      </c>
      <c r="K66" s="48"/>
      <c r="L66" s="4">
        <f t="shared" si="8"/>
        <v>0</v>
      </c>
      <c r="M66" s="75">
        <f t="shared" si="9"/>
        <v>-391.25</v>
      </c>
      <c r="N66" s="4">
        <f t="shared" si="10"/>
        <v>0</v>
      </c>
    </row>
    <row r="67" spans="1:14" x14ac:dyDescent="0.25">
      <c r="A67" s="23" t="s">
        <v>84</v>
      </c>
      <c r="B67" s="83">
        <f>'[4]6 - Income &amp; Expenditure'!D315</f>
        <v>46457.29</v>
      </c>
      <c r="C67" s="83">
        <f>'[4]6 - Income &amp; Expenditure'!E315</f>
        <v>32000</v>
      </c>
      <c r="D67" s="83">
        <f>'[4]6 - Income &amp; Expenditure'!F315</f>
        <v>32000</v>
      </c>
      <c r="E67" s="83">
        <f>'[4]6 - Income &amp; Expenditure'!G315</f>
        <v>32000</v>
      </c>
      <c r="F67" s="83">
        <f>'[4]6 - Income &amp; Expenditure'!H315</f>
        <v>32000</v>
      </c>
      <c r="G67" s="59">
        <f>'[4]6 - Income &amp; Expenditure'!I315</f>
        <v>32000</v>
      </c>
      <c r="I67" s="48"/>
      <c r="J67" s="74">
        <f t="shared" si="7"/>
        <v>-0.31119529356964215</v>
      </c>
      <c r="K67" s="48" t="s">
        <v>85</v>
      </c>
      <c r="L67" s="4">
        <f t="shared" si="8"/>
        <v>0</v>
      </c>
      <c r="M67" s="75">
        <f t="shared" si="9"/>
        <v>14457.29</v>
      </c>
      <c r="N67" s="4">
        <f t="shared" si="10"/>
        <v>0</v>
      </c>
    </row>
    <row r="68" spans="1:14" x14ac:dyDescent="0.25">
      <c r="A68" s="23" t="s">
        <v>86</v>
      </c>
      <c r="B68" s="83">
        <f>'[4]6 - Income &amp; Expenditure'!D320</f>
        <v>37663.89</v>
      </c>
      <c r="C68" s="83">
        <f>'[4]6 - Income &amp; Expenditure'!E320</f>
        <v>25000</v>
      </c>
      <c r="D68" s="83">
        <f>'[4]6 - Income &amp; Expenditure'!F320</f>
        <v>12000</v>
      </c>
      <c r="E68" s="83">
        <f>'[4]6 - Income &amp; Expenditure'!G320</f>
        <v>12000</v>
      </c>
      <c r="F68" s="83">
        <f>'[4]6 - Income &amp; Expenditure'!H320</f>
        <v>12000</v>
      </c>
      <c r="G68" s="59">
        <f>'[4]6 - Income &amp; Expenditure'!I320</f>
        <v>12000</v>
      </c>
      <c r="I68" s="48"/>
      <c r="J68" s="74">
        <f t="shared" si="7"/>
        <v>-0.33623425514464916</v>
      </c>
      <c r="K68" s="48" t="s">
        <v>87</v>
      </c>
      <c r="L68" s="4">
        <f t="shared" si="8"/>
        <v>0</v>
      </c>
      <c r="M68" s="75">
        <f t="shared" si="9"/>
        <v>12663.89</v>
      </c>
      <c r="N68" s="4">
        <f t="shared" si="10"/>
        <v>0</v>
      </c>
    </row>
    <row r="69" spans="1:14" x14ac:dyDescent="0.25">
      <c r="A69" s="23" t="s">
        <v>88</v>
      </c>
      <c r="B69" s="83">
        <f>'[4]6 - Income &amp; Expenditure'!D331</f>
        <v>3917.5</v>
      </c>
      <c r="C69" s="83">
        <f>'[4]6 - Income &amp; Expenditure'!E331</f>
        <v>3000</v>
      </c>
      <c r="D69" s="83">
        <f>'[4]6 - Income &amp; Expenditure'!F331</f>
        <v>2000</v>
      </c>
      <c r="E69" s="83">
        <f>'[4]6 - Income &amp; Expenditure'!G331</f>
        <v>2000</v>
      </c>
      <c r="F69" s="83">
        <f>'[4]6 - Income &amp; Expenditure'!H331</f>
        <v>2000</v>
      </c>
      <c r="G69" s="59">
        <f>'[4]6 - Income &amp; Expenditure'!I331</f>
        <v>2000</v>
      </c>
      <c r="I69" s="48"/>
      <c r="J69" s="74">
        <f t="shared" si="7"/>
        <v>-0.23420548819400128</v>
      </c>
      <c r="K69" s="48"/>
      <c r="L69" s="4">
        <f t="shared" si="8"/>
        <v>0</v>
      </c>
      <c r="M69" s="75">
        <f t="shared" si="9"/>
        <v>917.5</v>
      </c>
      <c r="N69" s="4">
        <f t="shared" si="10"/>
        <v>0</v>
      </c>
    </row>
    <row r="70" spans="1:14" x14ac:dyDescent="0.25">
      <c r="A70" s="23" t="s">
        <v>89</v>
      </c>
      <c r="B70" s="83">
        <f>'[4]6 - Income &amp; Expenditure'!D348</f>
        <v>16883.48</v>
      </c>
      <c r="C70" s="83">
        <f>'[4]6 - Income &amp; Expenditure'!E348</f>
        <v>15784.94</v>
      </c>
      <c r="D70" s="83">
        <f>'[4]6 - Income &amp; Expenditure'!F348</f>
        <v>15635.638800000001</v>
      </c>
      <c r="E70" s="83">
        <f>'[4]6 - Income &amp; Expenditure'!G348</f>
        <v>15996.351576000001</v>
      </c>
      <c r="F70" s="83">
        <f>'[4]6 - Income &amp; Expenditure'!H348</f>
        <v>16367.42860752</v>
      </c>
      <c r="G70" s="59">
        <f>'[4]6 - Income &amp; Expenditure'!I348</f>
        <v>16749.234679670401</v>
      </c>
      <c r="I70" s="48"/>
      <c r="J70" s="74">
        <f t="shared" si="7"/>
        <v>-6.5065969811910762E-2</v>
      </c>
      <c r="K70" s="48"/>
      <c r="L70" s="4">
        <f t="shared" si="8"/>
        <v>0</v>
      </c>
      <c r="M70" s="75">
        <f t="shared" si="9"/>
        <v>1098.5399999999991</v>
      </c>
      <c r="N70" s="4">
        <f t="shared" si="10"/>
        <v>0</v>
      </c>
    </row>
    <row r="71" spans="1:14" x14ac:dyDescent="0.25">
      <c r="A71" s="23" t="s">
        <v>90</v>
      </c>
      <c r="B71" s="83">
        <f>'[4]6 - Income &amp; Expenditure'!D354</f>
        <v>0</v>
      </c>
      <c r="C71" s="83">
        <f>'[4]6 - Income &amp; Expenditure'!E354</f>
        <v>0</v>
      </c>
      <c r="D71" s="83">
        <f>'[4]6 - Income &amp; Expenditure'!F354</f>
        <v>0</v>
      </c>
      <c r="E71" s="83">
        <f>'[4]6 - Income &amp; Expenditure'!G354</f>
        <v>0</v>
      </c>
      <c r="F71" s="83">
        <f>'[4]6 - Income &amp; Expenditure'!H354</f>
        <v>0</v>
      </c>
      <c r="G71" s="59">
        <f>'[4]6 - Income &amp; Expenditure'!I354</f>
        <v>0</v>
      </c>
      <c r="I71" s="48"/>
      <c r="J71" s="74">
        <f t="shared" si="7"/>
        <v>0</v>
      </c>
      <c r="K71" s="48"/>
      <c r="L71" s="4">
        <f t="shared" si="8"/>
        <v>0</v>
      </c>
      <c r="M71" s="75">
        <f t="shared" si="9"/>
        <v>0</v>
      </c>
      <c r="N71" s="4">
        <f t="shared" si="10"/>
        <v>0</v>
      </c>
    </row>
    <row r="72" spans="1:14" x14ac:dyDescent="0.25">
      <c r="A72" s="23" t="s">
        <v>91</v>
      </c>
      <c r="B72" s="83">
        <f>'[4]6 - Income &amp; Expenditure'!D359</f>
        <v>0</v>
      </c>
      <c r="C72" s="83">
        <f>'[4]6 - Income &amp; Expenditure'!E359</f>
        <v>0</v>
      </c>
      <c r="D72" s="83">
        <f>'[4]6 - Income &amp; Expenditure'!F359</f>
        <v>0</v>
      </c>
      <c r="E72" s="83">
        <f>'[4]6 - Income &amp; Expenditure'!G359</f>
        <v>0</v>
      </c>
      <c r="F72" s="83">
        <f>'[4]6 - Income &amp; Expenditure'!H359</f>
        <v>0</v>
      </c>
      <c r="G72" s="59">
        <f>'[4]6 - Income &amp; Expenditure'!I359</f>
        <v>0</v>
      </c>
      <c r="I72" s="48"/>
      <c r="J72" s="74">
        <f t="shared" si="7"/>
        <v>0</v>
      </c>
      <c r="K72" s="48"/>
      <c r="L72" s="4">
        <f t="shared" si="8"/>
        <v>0</v>
      </c>
      <c r="M72" s="75">
        <f t="shared" si="9"/>
        <v>0</v>
      </c>
      <c r="N72" s="4">
        <f t="shared" si="10"/>
        <v>0</v>
      </c>
    </row>
    <row r="73" spans="1:14" x14ac:dyDescent="0.25">
      <c r="A73" s="23" t="s">
        <v>92</v>
      </c>
      <c r="B73" s="83">
        <f>'[4]6 - Income &amp; Expenditure'!D365</f>
        <v>0</v>
      </c>
      <c r="C73" s="83">
        <f>'[4]6 - Income &amp; Expenditure'!E365</f>
        <v>0</v>
      </c>
      <c r="D73" s="83">
        <f>'[4]6 - Income &amp; Expenditure'!F365</f>
        <v>0</v>
      </c>
      <c r="E73" s="83">
        <f>'[4]6 - Income &amp; Expenditure'!G365</f>
        <v>0</v>
      </c>
      <c r="F73" s="83">
        <f>'[4]6 - Income &amp; Expenditure'!H365</f>
        <v>0</v>
      </c>
      <c r="G73" s="59">
        <f>'[4]6 - Income &amp; Expenditure'!I365</f>
        <v>0</v>
      </c>
      <c r="I73" s="48"/>
      <c r="J73" s="74">
        <f t="shared" si="7"/>
        <v>0</v>
      </c>
      <c r="K73" s="48"/>
      <c r="L73" s="4">
        <f t="shared" si="8"/>
        <v>0</v>
      </c>
      <c r="M73" s="75">
        <f t="shared" si="9"/>
        <v>0</v>
      </c>
      <c r="N73" s="4">
        <f t="shared" si="10"/>
        <v>0</v>
      </c>
    </row>
    <row r="74" spans="1:14" x14ac:dyDescent="0.25">
      <c r="A74" s="76" t="s">
        <v>93</v>
      </c>
      <c r="B74" s="85">
        <f t="shared" ref="B74:G74" si="11">SUM(B43:B73)</f>
        <v>1482446.71</v>
      </c>
      <c r="C74" s="86">
        <f t="shared" si="11"/>
        <v>1493422.0093999996</v>
      </c>
      <c r="D74" s="85">
        <f t="shared" si="11"/>
        <v>1520673.417876679</v>
      </c>
      <c r="E74" s="85">
        <f t="shared" si="11"/>
        <v>1567163.0077840381</v>
      </c>
      <c r="F74" s="85">
        <f t="shared" si="11"/>
        <v>1603587.5064509886</v>
      </c>
      <c r="G74" s="87">
        <f t="shared" si="11"/>
        <v>1648231.9202264873</v>
      </c>
      <c r="I74" s="48"/>
    </row>
    <row r="75" spans="1:14" x14ac:dyDescent="0.25">
      <c r="A75" s="23"/>
      <c r="B75" s="88"/>
      <c r="C75" s="88"/>
      <c r="D75" s="88"/>
      <c r="E75" s="88"/>
      <c r="F75" s="88"/>
      <c r="G75" s="89"/>
      <c r="I75" s="48"/>
      <c r="L75" s="4">
        <f>SUM(L25:L36,L43:L73)</f>
        <v>0</v>
      </c>
      <c r="N75" s="4">
        <f>SUM(N25:N36,N43:N73)</f>
        <v>0</v>
      </c>
    </row>
    <row r="76" spans="1:14" x14ac:dyDescent="0.25">
      <c r="A76" s="23" t="s">
        <v>94</v>
      </c>
      <c r="B76" s="90">
        <f t="shared" ref="B76:G76" si="12">B74+B37</f>
        <v>1333148.45</v>
      </c>
      <c r="C76" s="90">
        <f t="shared" si="12"/>
        <v>1322874.9193999995</v>
      </c>
      <c r="D76" s="90">
        <f t="shared" si="12"/>
        <v>1367367.0378766791</v>
      </c>
      <c r="E76" s="90">
        <f t="shared" si="12"/>
        <v>1437073.8757840381</v>
      </c>
      <c r="F76" s="90">
        <f t="shared" si="12"/>
        <v>1488574.4492509887</v>
      </c>
      <c r="G76" s="91">
        <f t="shared" si="12"/>
        <v>1537149.9323064873</v>
      </c>
      <c r="I76" s="48"/>
    </row>
    <row r="77" spans="1:14" x14ac:dyDescent="0.25">
      <c r="A77" s="23"/>
      <c r="B77" s="73"/>
      <c r="C77" s="88"/>
      <c r="D77" s="88"/>
      <c r="E77" s="88"/>
      <c r="F77" s="88"/>
      <c r="G77" s="89"/>
      <c r="I77" s="48"/>
    </row>
    <row r="78" spans="1:14" ht="13.8" thickBot="1" x14ac:dyDescent="0.3">
      <c r="A78" s="32" t="s">
        <v>95</v>
      </c>
      <c r="B78" s="92">
        <f t="shared" ref="B78:G78" si="13">-(B19-B76)</f>
        <v>1084.4499999999534</v>
      </c>
      <c r="C78" s="93">
        <f t="shared" si="13"/>
        <v>-42132.080600000452</v>
      </c>
      <c r="D78" s="92">
        <f t="shared" si="13"/>
        <v>-20202.411026367685</v>
      </c>
      <c r="E78" s="92">
        <f t="shared" si="13"/>
        <v>34932.310886973981</v>
      </c>
      <c r="F78" s="92">
        <f t="shared" si="13"/>
        <v>84084.623632064089</v>
      </c>
      <c r="G78" s="94">
        <f t="shared" si="13"/>
        <v>117920.43147519208</v>
      </c>
      <c r="H78" s="4" t="s">
        <v>25</v>
      </c>
      <c r="I78" s="48"/>
    </row>
    <row r="79" spans="1:14" x14ac:dyDescent="0.25">
      <c r="A79" s="23"/>
      <c r="B79" s="53"/>
      <c r="C79" s="54"/>
      <c r="D79" s="54"/>
      <c r="E79" s="54"/>
      <c r="F79" s="54"/>
      <c r="G79" s="55"/>
      <c r="I79" s="48"/>
    </row>
    <row r="80" spans="1:14" ht="13.8" thickBot="1" x14ac:dyDescent="0.3">
      <c r="A80" s="42" t="s">
        <v>96</v>
      </c>
      <c r="B80" s="92">
        <f t="shared" ref="B80:G80" si="14">-(B21-B76)</f>
        <v>-61795.550000000047</v>
      </c>
      <c r="C80" s="93">
        <f t="shared" si="14"/>
        <v>-103927.6306000005</v>
      </c>
      <c r="D80" s="92">
        <f t="shared" si="14"/>
        <v>-124130.04162636818</v>
      </c>
      <c r="E80" s="92">
        <f t="shared" si="14"/>
        <v>-89197.730739394203</v>
      </c>
      <c r="F80" s="92">
        <f t="shared" si="14"/>
        <v>-5113.1071073301136</v>
      </c>
      <c r="G80" s="94">
        <f t="shared" si="14"/>
        <v>112807.32436786196</v>
      </c>
      <c r="H80" s="4" t="s">
        <v>25</v>
      </c>
      <c r="I80" s="48"/>
    </row>
    <row r="81" spans="1:9" x14ac:dyDescent="0.25">
      <c r="A81" s="95" t="s">
        <v>97</v>
      </c>
      <c r="B81" s="50"/>
      <c r="C81" s="96">
        <f>-SUM('[4]3b - Schools Block'!C29-'[4]6 - Income &amp; Expenditure'!E373-'[4]6 - Income &amp; Expenditure'!E384)*8%</f>
        <v>-120031.64480000001</v>
      </c>
      <c r="D81" s="96">
        <f>-SUM('[4]3b - Schools Block'!D29-'[4]6 - Income &amp; Expenditure'!F373-'[4]6 - Income &amp; Expenditure'!F384)*8%</f>
        <v>-120988.28071224375</v>
      </c>
      <c r="E81" s="96">
        <f>-SUM('[4]3b - Schools Block'!E29-'[4]6 - Income &amp; Expenditure'!G373-'[4]6 - Income &amp; Expenditure'!G384)*8%</f>
        <v>-120327.29159176514</v>
      </c>
      <c r="F81" s="96">
        <f>-SUM('[4]3b - Schools Block'!F29-'[4]6 - Income &amp; Expenditure'!H373-'[4]6 - Income &amp; Expenditure'!H384)*8%</f>
        <v>-119216.75004951397</v>
      </c>
      <c r="G81" s="97">
        <f>-SUM('[4]3b - Schools Block'!G29-'[4]6 - Income &amp; Expenditure'!I373-'[4]6 - Income &amp; Expenditure'!I384)*8%</f>
        <v>-120105.89046650361</v>
      </c>
      <c r="I81" s="48"/>
    </row>
    <row r="82" spans="1:9" ht="13.8" thickBot="1" x14ac:dyDescent="0.3">
      <c r="A82" s="98" t="s">
        <v>98</v>
      </c>
      <c r="B82" s="33"/>
      <c r="C82" s="99">
        <f>-SUM('[4]3b - Schools Block'!C29-'[4]6 - Income &amp; Expenditure'!E373-'[4]6 - Income &amp; Expenditure'!E378-'[4]6 - Income &amp; Expenditure'!E384)*5%</f>
        <v>-75019.778000000006</v>
      </c>
      <c r="D82" s="99">
        <f>-SUM('[4]3b - Schools Block'!D29-'[4]6 - Income &amp; Expenditure'!F373-'[4]6 - Income &amp; Expenditure'!F378-'[4]6 - Income &amp; Expenditure'!F384)*5%</f>
        <v>-75617.675445152345</v>
      </c>
      <c r="E82" s="99">
        <f>-SUM('[4]3b - Schools Block'!E29-'[4]6 - Income &amp; Expenditure'!G373-'[4]6 - Income &amp; Expenditure'!G378-'[4]6 - Income &amp; Expenditure'!G384)*5%</f>
        <v>-75204.557244853218</v>
      </c>
      <c r="F82" s="99">
        <f>-SUM('[4]3b - Schools Block'!F29-'[4]6 - Income &amp; Expenditure'!H373-'[4]6 - Income &amp; Expenditure'!H378-'[4]6 - Income &amp; Expenditure'!H384)*5%</f>
        <v>-74510.468780946234</v>
      </c>
      <c r="G82" s="100">
        <f>-SUM('[4]3b - Schools Block'!G29-'[4]6 - Income &amp; Expenditure'!I373-'[4]6 - Income &amp; Expenditure'!I378-'[4]6 - Income &amp; Expenditure'!I384)*5%</f>
        <v>-75066.181541564758</v>
      </c>
      <c r="I82" s="48"/>
    </row>
    <row r="83" spans="1:9" ht="13.8" thickBot="1" x14ac:dyDescent="0.3">
      <c r="C83" s="101"/>
      <c r="I83" s="48"/>
    </row>
    <row r="84" spans="1:9" x14ac:dyDescent="0.25">
      <c r="A84" s="49" t="s">
        <v>99</v>
      </c>
      <c r="B84" s="102" t="s">
        <v>21</v>
      </c>
      <c r="C84" s="102" t="s">
        <v>21</v>
      </c>
      <c r="D84" s="102" t="s">
        <v>21</v>
      </c>
      <c r="E84" s="102" t="s">
        <v>21</v>
      </c>
      <c r="F84" s="102" t="s">
        <v>21</v>
      </c>
      <c r="G84" s="103" t="s">
        <v>21</v>
      </c>
      <c r="I84" s="48"/>
    </row>
    <row r="85" spans="1:9" x14ac:dyDescent="0.25">
      <c r="A85" s="104"/>
      <c r="B85" s="105"/>
      <c r="C85" s="73"/>
      <c r="D85" s="73"/>
      <c r="E85" s="73"/>
      <c r="F85" s="73"/>
      <c r="G85" s="80"/>
      <c r="I85" s="48"/>
    </row>
    <row r="86" spans="1:9" x14ac:dyDescent="0.25">
      <c r="A86" s="106" t="s">
        <v>30</v>
      </c>
      <c r="B86" s="107"/>
      <c r="C86" s="73"/>
      <c r="D86" s="73"/>
      <c r="E86" s="73"/>
      <c r="F86" s="73"/>
      <c r="G86" s="80"/>
      <c r="I86" s="48"/>
    </row>
    <row r="87" spans="1:9" x14ac:dyDescent="0.25">
      <c r="A87" s="108" t="s">
        <v>100</v>
      </c>
      <c r="B87" s="73">
        <f>'[4]7 - Pupil Premium FSM'!F13</f>
        <v>-4235</v>
      </c>
      <c r="C87" s="73">
        <f>'[4]7 - Pupil Premium FSM'!G13</f>
        <v>-11512.759999999995</v>
      </c>
      <c r="D87" s="73">
        <f>'[4]7 - Pupil Premium FSM'!H13</f>
        <v>-14877.424999999988</v>
      </c>
      <c r="E87" s="73">
        <f>'[4]7 - Pupil Premium FSM'!I13</f>
        <v>-13905.480270937565</v>
      </c>
      <c r="F87" s="73">
        <f>'[4]7 - Pupil Premium FSM'!J13</f>
        <v>-9968.2067264470388</v>
      </c>
      <c r="G87" s="80">
        <f>'[4]7 - Pupil Premium FSM'!K13</f>
        <v>-3084.2288887346513</v>
      </c>
      <c r="I87" s="48"/>
    </row>
    <row r="88" spans="1:9" x14ac:dyDescent="0.25">
      <c r="A88" s="108" t="s">
        <v>101</v>
      </c>
      <c r="B88" s="58">
        <f>'[4]7 - Pupil Premium FSM'!F14</f>
        <v>-99530</v>
      </c>
      <c r="C88" s="58">
        <f>'[4]7 - Pupil Premium FSM'!G14</f>
        <v>-105260</v>
      </c>
      <c r="D88" s="58">
        <f>'[4]7 - Pupil Premium FSM'!H14</f>
        <v>-105260</v>
      </c>
      <c r="E88" s="58">
        <f>'[4]7 - Pupil Premium FSM'!I14</f>
        <v>-105260</v>
      </c>
      <c r="F88" s="58">
        <f>'[4]7 - Pupil Premium FSM'!J14</f>
        <v>-105260</v>
      </c>
      <c r="G88" s="80">
        <f>'[4]7 - Pupil Premium FSM'!K14</f>
        <v>-105260</v>
      </c>
      <c r="I88" s="48"/>
    </row>
    <row r="89" spans="1:9" x14ac:dyDescent="0.25">
      <c r="A89" s="108" t="s">
        <v>102</v>
      </c>
      <c r="B89" s="109">
        <f t="shared" ref="B89:G89" si="15">SUM(B87:B88)</f>
        <v>-103765</v>
      </c>
      <c r="C89" s="109">
        <f t="shared" si="15"/>
        <v>-116772.76</v>
      </c>
      <c r="D89" s="109">
        <f t="shared" si="15"/>
        <v>-120137.42499999999</v>
      </c>
      <c r="E89" s="109">
        <f t="shared" si="15"/>
        <v>-119165.48027093757</v>
      </c>
      <c r="F89" s="109">
        <f t="shared" si="15"/>
        <v>-115228.20672644704</v>
      </c>
      <c r="G89" s="110">
        <f t="shared" si="15"/>
        <v>-108344.22888873465</v>
      </c>
      <c r="I89" s="48"/>
    </row>
    <row r="90" spans="1:9" x14ac:dyDescent="0.25">
      <c r="A90" s="108"/>
      <c r="B90" s="111"/>
      <c r="C90" s="111"/>
      <c r="D90" s="111"/>
      <c r="E90" s="111"/>
      <c r="F90" s="111"/>
      <c r="G90" s="112"/>
      <c r="H90" s="48"/>
      <c r="I90" s="48"/>
    </row>
    <row r="91" spans="1:9" x14ac:dyDescent="0.25">
      <c r="A91" s="106" t="s">
        <v>53</v>
      </c>
      <c r="B91" s="111"/>
      <c r="C91" s="111"/>
      <c r="D91" s="111"/>
      <c r="E91" s="111"/>
      <c r="F91" s="111"/>
      <c r="G91" s="112"/>
      <c r="H91" s="48"/>
      <c r="I91" s="48"/>
    </row>
    <row r="92" spans="1:9" x14ac:dyDescent="0.25">
      <c r="A92" s="108" t="s">
        <v>101</v>
      </c>
      <c r="B92" s="58">
        <f>'[4]7 - Pupil Premium FSM'!F357</f>
        <v>92252.24</v>
      </c>
      <c r="C92" s="58">
        <f>'[4]7 - Pupil Premium FSM'!G357</f>
        <v>101895.33500000001</v>
      </c>
      <c r="D92" s="58">
        <f>'[4]7 - Pupil Premium FSM'!H357</f>
        <v>106231.94472906242</v>
      </c>
      <c r="E92" s="58">
        <f>'[4]7 - Pupil Premium FSM'!I357</f>
        <v>109197.27354449053</v>
      </c>
      <c r="F92" s="58">
        <f>'[4]7 - Pupil Premium FSM'!J357</f>
        <v>112143.97783771239</v>
      </c>
      <c r="G92" s="113">
        <f>'[4]7 - Pupil Premium FSM'!K357</f>
        <v>114264.2392539345</v>
      </c>
      <c r="H92" s="48"/>
      <c r="I92" s="48"/>
    </row>
    <row r="93" spans="1:9" x14ac:dyDescent="0.25">
      <c r="A93" s="108" t="s">
        <v>103</v>
      </c>
      <c r="B93" s="58">
        <f>'[4]7 - Pupil Premium FSM'!F360</f>
        <v>0</v>
      </c>
      <c r="C93" s="58">
        <f>'[4]7 - Pupil Premium FSM'!G360</f>
        <v>0</v>
      </c>
      <c r="D93" s="58">
        <f>'[4]7 - Pupil Premium FSM'!H360</f>
        <v>0</v>
      </c>
      <c r="E93" s="58">
        <f>'[4]7 - Pupil Premium FSM'!I360</f>
        <v>0</v>
      </c>
      <c r="F93" s="58">
        <f>'[4]7 - Pupil Premium FSM'!J360</f>
        <v>0</v>
      </c>
      <c r="G93" s="113">
        <f>'[4]7 - Pupil Premium FSM'!K360</f>
        <v>-5920.0103651998506</v>
      </c>
      <c r="H93" s="48"/>
      <c r="I93" s="48"/>
    </row>
    <row r="94" spans="1:9" x14ac:dyDescent="0.25">
      <c r="A94" s="108"/>
      <c r="B94" s="58"/>
      <c r="C94" s="58"/>
      <c r="D94" s="58"/>
      <c r="E94" s="58"/>
      <c r="F94" s="58"/>
      <c r="G94" s="113"/>
      <c r="H94" s="48"/>
      <c r="I94" s="48"/>
    </row>
    <row r="95" spans="1:9" ht="13.8" thickBot="1" x14ac:dyDescent="0.3">
      <c r="A95" s="114" t="s">
        <v>104</v>
      </c>
      <c r="B95" s="92">
        <f>'[4]7 - Pupil Premium FSM'!F361</f>
        <v>-11512.759999999995</v>
      </c>
      <c r="C95" s="93">
        <f>'[4]7 - Pupil Premium FSM'!G361</f>
        <v>-14877.424999999988</v>
      </c>
      <c r="D95" s="92">
        <f>'[4]7 - Pupil Premium FSM'!H361</f>
        <v>-13905.480270937565</v>
      </c>
      <c r="E95" s="92">
        <f>'[4]7 - Pupil Premium FSM'!I361</f>
        <v>-9968.2067264470388</v>
      </c>
      <c r="F95" s="92">
        <f>'[4]7 - Pupil Premium FSM'!J361</f>
        <v>-3084.2288887346513</v>
      </c>
      <c r="G95" s="94">
        <f>'[4]7 - Pupil Premium FSM'!K361</f>
        <v>0</v>
      </c>
      <c r="H95" s="48" t="s">
        <v>25</v>
      </c>
      <c r="I95" s="48"/>
    </row>
    <row r="96" spans="1:9" ht="13.8" thickBot="1" x14ac:dyDescent="0.3">
      <c r="A96" s="115"/>
      <c r="B96" s="116"/>
      <c r="C96" s="116"/>
      <c r="D96" s="116"/>
      <c r="E96" s="116"/>
      <c r="F96" s="116"/>
      <c r="G96" s="116"/>
      <c r="H96" s="48"/>
      <c r="I96" s="48"/>
    </row>
    <row r="97" spans="1:9" x14ac:dyDescent="0.25">
      <c r="A97" s="49" t="s">
        <v>105</v>
      </c>
      <c r="B97" s="102" t="s">
        <v>21</v>
      </c>
      <c r="C97" s="102" t="s">
        <v>21</v>
      </c>
      <c r="D97" s="102" t="s">
        <v>21</v>
      </c>
      <c r="E97" s="102" t="s">
        <v>21</v>
      </c>
      <c r="F97" s="102" t="s">
        <v>21</v>
      </c>
      <c r="G97" s="103" t="s">
        <v>21</v>
      </c>
      <c r="H97" s="48"/>
      <c r="I97" s="48"/>
    </row>
    <row r="98" spans="1:9" x14ac:dyDescent="0.25">
      <c r="A98" s="104"/>
      <c r="B98" s="105"/>
      <c r="C98" s="73"/>
      <c r="D98" s="73"/>
      <c r="E98" s="73"/>
      <c r="F98" s="73"/>
      <c r="G98" s="80"/>
      <c r="I98" s="48"/>
    </row>
    <row r="99" spans="1:9" x14ac:dyDescent="0.25">
      <c r="A99" s="106" t="s">
        <v>30</v>
      </c>
      <c r="B99" s="107"/>
      <c r="C99" s="73"/>
      <c r="D99" s="73"/>
      <c r="E99" s="73"/>
      <c r="F99" s="73"/>
      <c r="G99" s="80"/>
      <c r="H99" s="48"/>
      <c r="I99" s="48"/>
    </row>
    <row r="100" spans="1:9" x14ac:dyDescent="0.25">
      <c r="A100" s="108" t="s">
        <v>100</v>
      </c>
      <c r="B100" s="73">
        <f>'[4]7a - Pupil Premium Service'!F11</f>
        <v>-729</v>
      </c>
      <c r="C100" s="73">
        <f>'[4]7a - Pupil Premium Service'!G11</f>
        <v>-9</v>
      </c>
      <c r="D100" s="73">
        <f>'[4]7a - Pupil Premium Service'!H11</f>
        <v>-329</v>
      </c>
      <c r="E100" s="73">
        <f>'[4]7a - Pupil Premium Service'!I11</f>
        <v>-649</v>
      </c>
      <c r="F100" s="73">
        <f>'[4]7a - Pupil Premium Service'!J11</f>
        <v>-649</v>
      </c>
      <c r="G100" s="80">
        <f>'[4]7a - Pupil Premium Service'!K11</f>
        <v>-649</v>
      </c>
      <c r="I100" s="48"/>
    </row>
    <row r="101" spans="1:9" x14ac:dyDescent="0.25">
      <c r="A101" s="108" t="s">
        <v>106</v>
      </c>
      <c r="B101" s="73">
        <f>'[4]7a - Pupil Premium Service'!F12</f>
        <v>-310</v>
      </c>
      <c r="C101" s="73">
        <f>'[4]7a - Pupil Premium Service'!G12</f>
        <v>-320</v>
      </c>
      <c r="D101" s="73">
        <f>'[4]7a - Pupil Premium Service'!H12</f>
        <v>-320</v>
      </c>
      <c r="E101" s="73">
        <f>'[4]7a - Pupil Premium Service'!I12</f>
        <v>0</v>
      </c>
      <c r="F101" s="73">
        <f>'[4]7a - Pupil Premium Service'!J12</f>
        <v>0</v>
      </c>
      <c r="G101" s="80">
        <f>'[4]7a - Pupil Premium Service'!K12</f>
        <v>0</v>
      </c>
      <c r="I101" s="48"/>
    </row>
    <row r="102" spans="1:9" x14ac:dyDescent="0.25">
      <c r="A102" s="108" t="s">
        <v>107</v>
      </c>
      <c r="B102" s="109">
        <f t="shared" ref="B102:G102" si="16">SUM(B100:B101)</f>
        <v>-1039</v>
      </c>
      <c r="C102" s="109">
        <f t="shared" si="16"/>
        <v>-329</v>
      </c>
      <c r="D102" s="109">
        <f t="shared" si="16"/>
        <v>-649</v>
      </c>
      <c r="E102" s="109">
        <f t="shared" si="16"/>
        <v>-649</v>
      </c>
      <c r="F102" s="109">
        <f t="shared" si="16"/>
        <v>-649</v>
      </c>
      <c r="G102" s="110">
        <f t="shared" si="16"/>
        <v>-649</v>
      </c>
      <c r="I102" s="48"/>
    </row>
    <row r="103" spans="1:9" x14ac:dyDescent="0.25">
      <c r="A103" s="108"/>
      <c r="B103" s="111"/>
      <c r="C103" s="111"/>
      <c r="D103" s="111"/>
      <c r="E103" s="111"/>
      <c r="F103" s="111"/>
      <c r="G103" s="112"/>
      <c r="H103" s="48"/>
      <c r="I103" s="48"/>
    </row>
    <row r="104" spans="1:9" x14ac:dyDescent="0.25">
      <c r="A104" s="106" t="s">
        <v>53</v>
      </c>
      <c r="B104" s="111"/>
      <c r="C104" s="111"/>
      <c r="D104" s="111"/>
      <c r="E104" s="111"/>
      <c r="F104" s="111"/>
      <c r="G104" s="112"/>
      <c r="H104" s="48"/>
      <c r="I104" s="48"/>
    </row>
    <row r="105" spans="1:9" x14ac:dyDescent="0.25">
      <c r="A105" s="108" t="s">
        <v>106</v>
      </c>
      <c r="B105" s="58">
        <f>'[4]7a - Pupil Premium Service'!F355</f>
        <v>1030</v>
      </c>
      <c r="C105" s="58">
        <f>'[4]7a - Pupil Premium Service'!G355</f>
        <v>0</v>
      </c>
      <c r="D105" s="58">
        <f>'[4]7a - Pupil Premium Service'!H355</f>
        <v>0</v>
      </c>
      <c r="E105" s="58">
        <f>'[4]7a - Pupil Premium Service'!I355</f>
        <v>0</v>
      </c>
      <c r="F105" s="58">
        <f>'[4]7a - Pupil Premium Service'!J355</f>
        <v>0</v>
      </c>
      <c r="G105" s="113">
        <f>'[4]7a - Pupil Premium Service'!K355</f>
        <v>0</v>
      </c>
      <c r="H105" s="48"/>
      <c r="I105" s="48"/>
    </row>
    <row r="106" spans="1:9" x14ac:dyDescent="0.25">
      <c r="A106" s="108" t="s">
        <v>103</v>
      </c>
      <c r="B106" s="58">
        <f>'[4]7a - Pupil Premium Service'!F358</f>
        <v>0</v>
      </c>
      <c r="C106" s="58">
        <f>'[4]7a - Pupil Premium Service'!G358</f>
        <v>0</v>
      </c>
      <c r="D106" s="58">
        <f>'[4]7a - Pupil Premium Service'!H358</f>
        <v>0</v>
      </c>
      <c r="E106" s="58">
        <f>'[4]7a - Pupil Premium Service'!I358</f>
        <v>0</v>
      </c>
      <c r="F106" s="58">
        <f>'[4]7a - Pupil Premium Service'!J358</f>
        <v>0</v>
      </c>
      <c r="G106" s="113">
        <f>'[4]7a - Pupil Premium Service'!K358</f>
        <v>0</v>
      </c>
      <c r="H106" s="48"/>
      <c r="I106" s="48"/>
    </row>
    <row r="107" spans="1:9" x14ac:dyDescent="0.25">
      <c r="A107" s="108"/>
      <c r="B107" s="58"/>
      <c r="C107" s="58"/>
      <c r="D107" s="58"/>
      <c r="E107" s="58"/>
      <c r="F107" s="58"/>
      <c r="G107" s="113"/>
      <c r="H107" s="48"/>
      <c r="I107" s="48"/>
    </row>
    <row r="108" spans="1:9" ht="13.8" thickBot="1" x14ac:dyDescent="0.3">
      <c r="A108" s="114" t="s">
        <v>104</v>
      </c>
      <c r="B108" s="92">
        <f>'[4]7a - Pupil Premium Service'!F359</f>
        <v>-9</v>
      </c>
      <c r="C108" s="93">
        <f>'[4]7a - Pupil Premium Service'!G359</f>
        <v>-329</v>
      </c>
      <c r="D108" s="92">
        <f>'[4]7a - Pupil Premium Service'!H359</f>
        <v>-649</v>
      </c>
      <c r="E108" s="92">
        <f>'[4]7a - Pupil Premium Service'!I359</f>
        <v>-649</v>
      </c>
      <c r="F108" s="92">
        <f>'[4]7a - Pupil Premium Service'!J359</f>
        <v>-649</v>
      </c>
      <c r="G108" s="94">
        <f>'[4]7a - Pupil Premium Service'!K359</f>
        <v>-649</v>
      </c>
      <c r="H108" s="48" t="s">
        <v>25</v>
      </c>
      <c r="I108" s="48"/>
    </row>
    <row r="109" spans="1:9" ht="13.8" thickBot="1" x14ac:dyDescent="0.3">
      <c r="A109" s="108"/>
      <c r="B109" s="116"/>
      <c r="C109" s="117"/>
      <c r="D109" s="116"/>
      <c r="E109" s="116"/>
      <c r="F109" s="116"/>
      <c r="G109" s="116"/>
      <c r="H109" s="48"/>
      <c r="I109" s="48"/>
    </row>
    <row r="110" spans="1:9" x14ac:dyDescent="0.25">
      <c r="A110" s="49" t="s">
        <v>108</v>
      </c>
      <c r="B110" s="102" t="s">
        <v>21</v>
      </c>
      <c r="C110" s="102" t="s">
        <v>21</v>
      </c>
      <c r="D110" s="102" t="s">
        <v>21</v>
      </c>
      <c r="E110" s="102" t="s">
        <v>21</v>
      </c>
      <c r="F110" s="102" t="s">
        <v>21</v>
      </c>
      <c r="G110" s="103" t="s">
        <v>21</v>
      </c>
      <c r="H110" s="48"/>
      <c r="I110" s="48"/>
    </row>
    <row r="111" spans="1:9" x14ac:dyDescent="0.25">
      <c r="A111" s="104"/>
      <c r="B111" s="105"/>
      <c r="C111" s="73"/>
      <c r="D111" s="73"/>
      <c r="E111" s="73"/>
      <c r="F111" s="73"/>
      <c r="G111" s="80"/>
      <c r="I111" s="48"/>
    </row>
    <row r="112" spans="1:9" x14ac:dyDescent="0.25">
      <c r="A112" s="106" t="s">
        <v>30</v>
      </c>
      <c r="B112" s="107"/>
      <c r="C112" s="73"/>
      <c r="D112" s="73"/>
      <c r="E112" s="73"/>
      <c r="F112" s="73"/>
      <c r="G112" s="80"/>
      <c r="H112" s="48"/>
      <c r="I112" s="48"/>
    </row>
    <row r="113" spans="1:9" x14ac:dyDescent="0.25">
      <c r="A113" s="108" t="s">
        <v>100</v>
      </c>
      <c r="B113" s="73">
        <f>'[4]7b - Pupil Premium LAC'!F11</f>
        <v>-4460</v>
      </c>
      <c r="C113" s="73">
        <f>'[4]7b - Pupil Premium LAC'!G11</f>
        <v>-5120.24</v>
      </c>
      <c r="D113" s="73">
        <f>'[4]7b - Pupil Premium LAC'!H11</f>
        <v>-4620.24</v>
      </c>
      <c r="E113" s="73">
        <f>'[4]7b - Pupil Premium LAC'!I11</f>
        <v>-7620.24</v>
      </c>
      <c r="F113" s="73">
        <f>'[4]7b - Pupil Premium LAC'!J11</f>
        <v>-9620.24</v>
      </c>
      <c r="G113" s="80">
        <f>'[4]7b - Pupil Premium LAC'!K11</f>
        <v>-11620.24</v>
      </c>
      <c r="I113" s="48"/>
    </row>
    <row r="114" spans="1:9" x14ac:dyDescent="0.25">
      <c r="A114" s="108" t="s">
        <v>109</v>
      </c>
      <c r="B114" s="73">
        <f>'[4]7b - Pupil Premium LAC'!F12</f>
        <v>-5000</v>
      </c>
      <c r="C114" s="73">
        <f>'[4]7b - Pupil Premium LAC'!G12</f>
        <v>-3000</v>
      </c>
      <c r="D114" s="73">
        <f>'[4]7b - Pupil Premium LAC'!H12</f>
        <v>-3000</v>
      </c>
      <c r="E114" s="73">
        <f>'[4]7b - Pupil Premium LAC'!I12</f>
        <v>-2000</v>
      </c>
      <c r="F114" s="73">
        <f>'[4]7b - Pupil Premium LAC'!J12</f>
        <v>-2000</v>
      </c>
      <c r="G114" s="80">
        <f>'[4]7b - Pupil Premium LAC'!K12</f>
        <v>-2000</v>
      </c>
      <c r="I114" s="48"/>
    </row>
    <row r="115" spans="1:9" x14ac:dyDescent="0.25">
      <c r="A115" s="108" t="s">
        <v>110</v>
      </c>
      <c r="B115" s="73">
        <f>'[4]7b - Pupil Premium LAC'!F13</f>
        <v>-3190</v>
      </c>
      <c r="C115" s="73">
        <f>'[4]7b - Pupil Premium LAC'!G13</f>
        <v>0</v>
      </c>
      <c r="D115" s="73">
        <f>'[4]7b - Pupil Premium LAC'!H13</f>
        <v>0</v>
      </c>
      <c r="E115" s="73">
        <f>'[4]7b - Pupil Premium LAC'!I13</f>
        <v>0</v>
      </c>
      <c r="F115" s="73">
        <f>'[4]7b - Pupil Premium LAC'!J13</f>
        <v>0</v>
      </c>
      <c r="G115" s="80">
        <f>'[4]7b - Pupil Premium LAC'!K13</f>
        <v>0</v>
      </c>
      <c r="I115" s="48"/>
    </row>
    <row r="116" spans="1:9" x14ac:dyDescent="0.25">
      <c r="A116" s="108" t="s">
        <v>111</v>
      </c>
      <c r="B116" s="58">
        <f>'[4]7b - Pupil Premium LAC'!F17</f>
        <v>0</v>
      </c>
      <c r="C116" s="58">
        <f>'[4]7b - Pupil Premium LAC'!G17</f>
        <v>0</v>
      </c>
      <c r="D116" s="58">
        <f>'[4]7b - Pupil Premium LAC'!H17</f>
        <v>0</v>
      </c>
      <c r="E116" s="58">
        <f>'[4]7b - Pupil Premium LAC'!I17</f>
        <v>0</v>
      </c>
      <c r="F116" s="58">
        <f>'[4]7b - Pupil Premium LAC'!J17</f>
        <v>0</v>
      </c>
      <c r="G116" s="80">
        <f>'[4]7b - Pupil Premium LAC'!K17</f>
        <v>0</v>
      </c>
      <c r="I116" s="48"/>
    </row>
    <row r="117" spans="1:9" x14ac:dyDescent="0.25">
      <c r="A117" s="108" t="s">
        <v>112</v>
      </c>
      <c r="B117" s="109">
        <f t="shared" ref="B117:G117" si="17">SUM(B113:B116)</f>
        <v>-12650</v>
      </c>
      <c r="C117" s="109">
        <f t="shared" si="17"/>
        <v>-8120.24</v>
      </c>
      <c r="D117" s="109">
        <f t="shared" si="17"/>
        <v>-7620.24</v>
      </c>
      <c r="E117" s="109">
        <f t="shared" si="17"/>
        <v>-9620.24</v>
      </c>
      <c r="F117" s="109">
        <f t="shared" si="17"/>
        <v>-11620.24</v>
      </c>
      <c r="G117" s="110">
        <f t="shared" si="17"/>
        <v>-13620.24</v>
      </c>
      <c r="H117" s="48"/>
      <c r="I117" s="48"/>
    </row>
    <row r="118" spans="1:9" x14ac:dyDescent="0.25">
      <c r="A118" s="108"/>
      <c r="B118" s="111"/>
      <c r="C118" s="111"/>
      <c r="D118" s="111"/>
      <c r="E118" s="111"/>
      <c r="F118" s="111"/>
      <c r="G118" s="112"/>
      <c r="H118" s="48"/>
      <c r="I118" s="48"/>
    </row>
    <row r="119" spans="1:9" x14ac:dyDescent="0.25">
      <c r="A119" s="106" t="s">
        <v>53</v>
      </c>
      <c r="B119" s="111"/>
      <c r="C119" s="111"/>
      <c r="D119" s="111"/>
      <c r="E119" s="111"/>
      <c r="F119" s="111"/>
      <c r="G119" s="112"/>
      <c r="H119" s="48"/>
      <c r="I119" s="48"/>
    </row>
    <row r="120" spans="1:9" x14ac:dyDescent="0.25">
      <c r="A120" s="108" t="s">
        <v>109</v>
      </c>
      <c r="B120" s="58">
        <f>'[4]7b - Pupil Premium LAC'!F362</f>
        <v>7529.76</v>
      </c>
      <c r="C120" s="58">
        <f>'[4]7b - Pupil Premium LAC'!G362</f>
        <v>3500</v>
      </c>
      <c r="D120" s="58">
        <f>'[4]7b - Pupil Premium LAC'!H362</f>
        <v>0</v>
      </c>
      <c r="E120" s="58">
        <f>'[4]7b - Pupil Premium LAC'!I362</f>
        <v>0</v>
      </c>
      <c r="F120" s="58">
        <f>'[4]7b - Pupil Premium LAC'!J362</f>
        <v>0</v>
      </c>
      <c r="G120" s="113">
        <f>'[4]7b - Pupil Premium LAC'!K362</f>
        <v>0</v>
      </c>
      <c r="H120" s="48"/>
      <c r="I120" s="48"/>
    </row>
    <row r="121" spans="1:9" x14ac:dyDescent="0.25">
      <c r="A121" s="108" t="s">
        <v>103</v>
      </c>
      <c r="B121" s="58">
        <f>'[4]7b - Pupil Premium LAC'!F365</f>
        <v>0</v>
      </c>
      <c r="C121" s="58">
        <f>'[4]7b - Pupil Premium LAC'!G365</f>
        <v>0</v>
      </c>
      <c r="D121" s="58">
        <f>'[4]7b - Pupil Premium LAC'!H365</f>
        <v>0</v>
      </c>
      <c r="E121" s="58">
        <f>'[4]7b - Pupil Premium LAC'!I365</f>
        <v>0</v>
      </c>
      <c r="F121" s="58">
        <f>'[4]7b - Pupil Premium LAC'!J365</f>
        <v>0</v>
      </c>
      <c r="G121" s="113">
        <f>'[4]7b - Pupil Premium LAC'!K365</f>
        <v>0</v>
      </c>
      <c r="H121" s="48"/>
      <c r="I121" s="48"/>
    </row>
    <row r="122" spans="1:9" x14ac:dyDescent="0.25">
      <c r="A122" s="108"/>
      <c r="B122" s="58"/>
      <c r="C122" s="58"/>
      <c r="D122" s="58"/>
      <c r="E122" s="58"/>
      <c r="F122" s="58"/>
      <c r="G122" s="113"/>
      <c r="H122" s="48"/>
      <c r="I122" s="48"/>
    </row>
    <row r="123" spans="1:9" ht="13.8" thickBot="1" x14ac:dyDescent="0.3">
      <c r="A123" s="114" t="s">
        <v>104</v>
      </c>
      <c r="B123" s="92">
        <f>'[4]7b - Pupil Premium LAC'!F366</f>
        <v>-5120.24</v>
      </c>
      <c r="C123" s="93">
        <f>'[4]7b - Pupil Premium LAC'!G366</f>
        <v>-4620.24</v>
      </c>
      <c r="D123" s="92">
        <f>'[4]7b - Pupil Premium LAC'!H366</f>
        <v>-7620.24</v>
      </c>
      <c r="E123" s="92">
        <f>'[4]7b - Pupil Premium LAC'!I366</f>
        <v>-9620.24</v>
      </c>
      <c r="F123" s="92">
        <f>'[4]7b - Pupil Premium LAC'!J366</f>
        <v>-11620.24</v>
      </c>
      <c r="G123" s="94">
        <f>'[4]7b - Pupil Premium LAC'!K366</f>
        <v>-13620.24</v>
      </c>
      <c r="H123" s="48" t="s">
        <v>25</v>
      </c>
      <c r="I123" s="48"/>
    </row>
    <row r="124" spans="1:9" ht="13.8" thickBot="1" x14ac:dyDescent="0.3">
      <c r="A124" s="108"/>
      <c r="B124" s="116"/>
      <c r="C124" s="117"/>
      <c r="D124" s="116"/>
      <c r="E124" s="116"/>
      <c r="F124" s="116"/>
      <c r="G124" s="116"/>
      <c r="H124" s="48"/>
      <c r="I124" s="48"/>
    </row>
    <row r="125" spans="1:9" x14ac:dyDescent="0.25">
      <c r="A125" s="49" t="s">
        <v>113</v>
      </c>
      <c r="B125" s="102" t="s">
        <v>21</v>
      </c>
      <c r="C125" s="102" t="s">
        <v>21</v>
      </c>
      <c r="D125" s="102" t="s">
        <v>21</v>
      </c>
      <c r="E125" s="102" t="s">
        <v>21</v>
      </c>
      <c r="F125" s="102" t="s">
        <v>21</v>
      </c>
      <c r="G125" s="103" t="s">
        <v>21</v>
      </c>
      <c r="H125" s="48"/>
      <c r="I125" s="48"/>
    </row>
    <row r="126" spans="1:9" x14ac:dyDescent="0.25">
      <c r="A126" s="104"/>
      <c r="B126" s="105"/>
      <c r="C126" s="73"/>
      <c r="D126" s="73"/>
      <c r="E126" s="73"/>
      <c r="F126" s="73"/>
      <c r="G126" s="80"/>
      <c r="I126" s="48"/>
    </row>
    <row r="127" spans="1:9" x14ac:dyDescent="0.25">
      <c r="A127" s="106" t="s">
        <v>30</v>
      </c>
      <c r="B127" s="107"/>
      <c r="C127" s="73"/>
      <c r="D127" s="73"/>
      <c r="E127" s="73"/>
      <c r="F127" s="73"/>
      <c r="G127" s="80"/>
      <c r="H127" s="48"/>
      <c r="I127" s="48"/>
    </row>
    <row r="128" spans="1:9" x14ac:dyDescent="0.25">
      <c r="A128" s="108" t="s">
        <v>100</v>
      </c>
      <c r="B128" s="73">
        <f>'[4]7c - Pupil Premium Post LAC'!F11</f>
        <v>-1876</v>
      </c>
      <c r="C128" s="73">
        <f>'[4]7c - Pupil Premium Post LAC'!G11</f>
        <v>-5412</v>
      </c>
      <c r="D128" s="73">
        <f>'[4]7c - Pupil Premium Post LAC'!H11</f>
        <v>-5271.2</v>
      </c>
      <c r="E128" s="73">
        <f>'[4]7c - Pupil Premium Post LAC'!I11</f>
        <v>-4905.2084227816567</v>
      </c>
      <c r="F128" s="73">
        <f>'[4]7c - Pupil Premium Post LAC'!J11</f>
        <v>-4319.3202173151813</v>
      </c>
      <c r="G128" s="113">
        <f>'[4]7c - Pupil Premium Post LAC'!K11</f>
        <v>-3617.0969477393764</v>
      </c>
      <c r="I128" s="48"/>
    </row>
    <row r="129" spans="1:9" x14ac:dyDescent="0.25">
      <c r="A129" s="108" t="s">
        <v>114</v>
      </c>
      <c r="B129" s="73">
        <f>'[4]7c - Pupil Premium Post LAC'!F12</f>
        <v>-4690</v>
      </c>
      <c r="C129" s="73">
        <f>'[4]7c - Pupil Premium Post LAC'!G12</f>
        <v>-4820</v>
      </c>
      <c r="D129" s="73">
        <f>'[4]7c - Pupil Premium Post LAC'!H12</f>
        <v>-4820</v>
      </c>
      <c r="E129" s="73">
        <f>'[4]7c - Pupil Premium Post LAC'!I12</f>
        <v>-4820</v>
      </c>
      <c r="F129" s="73">
        <f>'[4]7c - Pupil Premium Post LAC'!J12</f>
        <v>-4820</v>
      </c>
      <c r="G129" s="113">
        <f>'[4]7c - Pupil Premium Post LAC'!K12</f>
        <v>-4820</v>
      </c>
      <c r="I129" s="48"/>
    </row>
    <row r="130" spans="1:9" x14ac:dyDescent="0.25">
      <c r="A130" s="108" t="s">
        <v>115</v>
      </c>
      <c r="B130" s="109">
        <f t="shared" ref="B130:G130" si="18">SUM(B128:B129)</f>
        <v>-6566</v>
      </c>
      <c r="C130" s="109">
        <f t="shared" si="18"/>
        <v>-10232</v>
      </c>
      <c r="D130" s="109">
        <f t="shared" si="18"/>
        <v>-10091.200000000001</v>
      </c>
      <c r="E130" s="109">
        <f t="shared" si="18"/>
        <v>-9725.2084227816558</v>
      </c>
      <c r="F130" s="109">
        <f t="shared" si="18"/>
        <v>-9139.3202173151803</v>
      </c>
      <c r="G130" s="110">
        <f t="shared" si="18"/>
        <v>-8437.0969477393774</v>
      </c>
      <c r="I130" s="48"/>
    </row>
    <row r="131" spans="1:9" x14ac:dyDescent="0.25">
      <c r="A131" s="108"/>
      <c r="B131" s="111"/>
      <c r="C131" s="111"/>
      <c r="D131" s="111"/>
      <c r="E131" s="111"/>
      <c r="F131" s="111"/>
      <c r="G131" s="112"/>
      <c r="H131" s="48"/>
      <c r="I131" s="48"/>
    </row>
    <row r="132" spans="1:9" x14ac:dyDescent="0.25">
      <c r="A132" s="106" t="s">
        <v>53</v>
      </c>
      <c r="B132" s="111"/>
      <c r="C132" s="111"/>
      <c r="D132" s="111"/>
      <c r="E132" s="111"/>
      <c r="F132" s="111"/>
      <c r="G132" s="112"/>
      <c r="H132" s="48"/>
      <c r="I132" s="48"/>
    </row>
    <row r="133" spans="1:9" x14ac:dyDescent="0.25">
      <c r="A133" s="108" t="s">
        <v>114</v>
      </c>
      <c r="B133" s="58">
        <f>'[4]7c - Pupil Premium Post LAC'!F355</f>
        <v>1154</v>
      </c>
      <c r="C133" s="58">
        <f>'[4]7c - Pupil Premium Post LAC'!G355</f>
        <v>4960.8</v>
      </c>
      <c r="D133" s="58">
        <f>'[4]7c - Pupil Premium Post LAC'!H355</f>
        <v>5185.991577218344</v>
      </c>
      <c r="E133" s="58">
        <f>'[4]7c - Pupil Premium Post LAC'!I355</f>
        <v>5405.8882054664746</v>
      </c>
      <c r="F133" s="58">
        <f>'[4]7c - Pupil Premium Post LAC'!J355</f>
        <v>5522.2232695758039</v>
      </c>
      <c r="G133" s="113">
        <f>'[4]7c - Pupil Premium Post LAC'!K355</f>
        <v>5640.8850349673194</v>
      </c>
      <c r="H133" s="48"/>
      <c r="I133" s="48"/>
    </row>
    <row r="134" spans="1:9" x14ac:dyDescent="0.25">
      <c r="A134" s="108" t="s">
        <v>103</v>
      </c>
      <c r="B134" s="58">
        <f>'[4]7c - Pupil Premium Post LAC'!F358</f>
        <v>0</v>
      </c>
      <c r="C134" s="58">
        <f>'[4]7c - Pupil Premium Post LAC'!G358</f>
        <v>0</v>
      </c>
      <c r="D134" s="58">
        <f>'[4]7c - Pupil Premium Post LAC'!H358</f>
        <v>0</v>
      </c>
      <c r="E134" s="58">
        <f>'[4]7c - Pupil Premium Post LAC'!I358</f>
        <v>0</v>
      </c>
      <c r="F134" s="58">
        <f>'[4]7c - Pupil Premium Post LAC'!J358</f>
        <v>0</v>
      </c>
      <c r="G134" s="113">
        <f>'[4]7c - Pupil Premium Post LAC'!K358</f>
        <v>0</v>
      </c>
      <c r="H134" s="48"/>
      <c r="I134" s="48"/>
    </row>
    <row r="135" spans="1:9" x14ac:dyDescent="0.25">
      <c r="A135" s="108"/>
      <c r="B135" s="44"/>
      <c r="C135" s="44"/>
      <c r="D135" s="44"/>
      <c r="E135" s="44"/>
      <c r="F135" s="44"/>
      <c r="G135" s="45"/>
      <c r="H135" s="48"/>
      <c r="I135" s="48"/>
    </row>
    <row r="136" spans="1:9" ht="13.8" thickBot="1" x14ac:dyDescent="0.3">
      <c r="A136" s="114" t="s">
        <v>104</v>
      </c>
      <c r="B136" s="92">
        <f>'[4]7c - Pupil Premium Post LAC'!F359</f>
        <v>-5412</v>
      </c>
      <c r="C136" s="93">
        <f>'[4]7c - Pupil Premium Post LAC'!G359</f>
        <v>-5271.2</v>
      </c>
      <c r="D136" s="92">
        <f>'[4]7c - Pupil Premium Post LAC'!H359</f>
        <v>-4905.2084227816567</v>
      </c>
      <c r="E136" s="92">
        <f>'[4]7c - Pupil Premium Post LAC'!I359</f>
        <v>-4319.3202173151813</v>
      </c>
      <c r="F136" s="92">
        <f>'[4]7c - Pupil Premium Post LAC'!J359</f>
        <v>-3617.0969477393764</v>
      </c>
      <c r="G136" s="94">
        <f>'[4]7c - Pupil Premium Post LAC'!K359</f>
        <v>-2796.211912772058</v>
      </c>
      <c r="H136" s="48" t="s">
        <v>25</v>
      </c>
      <c r="I136" s="48"/>
    </row>
    <row r="137" spans="1:9" ht="13.8" thickBot="1" x14ac:dyDescent="0.3">
      <c r="A137" s="115"/>
      <c r="B137" s="116"/>
      <c r="C137" s="117"/>
      <c r="D137" s="116"/>
      <c r="E137" s="116"/>
      <c r="F137" s="116"/>
      <c r="G137" s="116"/>
      <c r="H137" s="48"/>
      <c r="I137" s="48"/>
    </row>
    <row r="138" spans="1:9" x14ac:dyDescent="0.25">
      <c r="A138" s="49" t="s">
        <v>116</v>
      </c>
      <c r="B138" s="102" t="s">
        <v>21</v>
      </c>
      <c r="C138" s="102" t="s">
        <v>21</v>
      </c>
      <c r="D138" s="102" t="s">
        <v>21</v>
      </c>
      <c r="E138" s="102" t="s">
        <v>21</v>
      </c>
      <c r="F138" s="102" t="s">
        <v>21</v>
      </c>
      <c r="G138" s="103" t="s">
        <v>21</v>
      </c>
      <c r="H138" s="48"/>
      <c r="I138" s="48"/>
    </row>
    <row r="139" spans="1:9" x14ac:dyDescent="0.25">
      <c r="A139" s="104"/>
      <c r="B139" s="105"/>
      <c r="C139" s="73"/>
      <c r="D139" s="73"/>
      <c r="E139" s="73"/>
      <c r="F139" s="73"/>
      <c r="G139" s="80"/>
      <c r="I139" s="48"/>
    </row>
    <row r="140" spans="1:9" x14ac:dyDescent="0.25">
      <c r="A140" s="106" t="s">
        <v>30</v>
      </c>
      <c r="B140" s="107"/>
      <c r="C140" s="73"/>
      <c r="D140" s="73"/>
      <c r="E140" s="73"/>
      <c r="F140" s="73"/>
      <c r="G140" s="80"/>
      <c r="H140" s="48"/>
      <c r="I140" s="48"/>
    </row>
    <row r="141" spans="1:9" x14ac:dyDescent="0.25">
      <c r="A141" s="108" t="s">
        <v>100</v>
      </c>
      <c r="B141" s="73">
        <f>'[4]7d - Pupil Premium EY'!F9</f>
        <v>0</v>
      </c>
      <c r="C141" s="73">
        <f>'[4]7d - Pupil Premium EY'!G9</f>
        <v>0</v>
      </c>
      <c r="D141" s="73">
        <f>'[4]7d - Pupil Premium EY'!H9</f>
        <v>0</v>
      </c>
      <c r="E141" s="73">
        <f>'[4]7d - Pupil Premium EY'!I9</f>
        <v>0</v>
      </c>
      <c r="F141" s="73">
        <f>'[4]7d - Pupil Premium EY'!J9</f>
        <v>0</v>
      </c>
      <c r="G141" s="113">
        <f>'[4]7d - Pupil Premium EY'!K9</f>
        <v>0</v>
      </c>
      <c r="I141" s="48"/>
    </row>
    <row r="142" spans="1:9" x14ac:dyDescent="0.25">
      <c r="A142" s="108" t="s">
        <v>117</v>
      </c>
      <c r="B142" s="58">
        <f>SUM('[4]7d - Pupil Premium EY'!F10:F21)</f>
        <v>0</v>
      </c>
      <c r="C142" s="58">
        <f>SUM('[4]7d - Pupil Premium EY'!G10:G21)</f>
        <v>0</v>
      </c>
      <c r="D142" s="58">
        <f>SUM('[4]7d - Pupil Premium EY'!H10:H21)</f>
        <v>0</v>
      </c>
      <c r="E142" s="58">
        <f>SUM('[4]7d - Pupil Premium EY'!I10:I21)</f>
        <v>0</v>
      </c>
      <c r="F142" s="58">
        <f>SUM('[4]7d - Pupil Premium EY'!J10:J21)</f>
        <v>0</v>
      </c>
      <c r="G142" s="113">
        <f>SUM('[4]7d - Pupil Premium EY'!K10:K21)</f>
        <v>0</v>
      </c>
      <c r="I142" s="48"/>
    </row>
    <row r="143" spans="1:9" x14ac:dyDescent="0.25">
      <c r="A143" s="108" t="s">
        <v>118</v>
      </c>
      <c r="B143" s="109">
        <f t="shared" ref="B143:G143" si="19">SUM(B141:B142)</f>
        <v>0</v>
      </c>
      <c r="C143" s="109">
        <f t="shared" si="19"/>
        <v>0</v>
      </c>
      <c r="D143" s="109">
        <f t="shared" si="19"/>
        <v>0</v>
      </c>
      <c r="E143" s="109">
        <f t="shared" si="19"/>
        <v>0</v>
      </c>
      <c r="F143" s="109">
        <f t="shared" si="19"/>
        <v>0</v>
      </c>
      <c r="G143" s="110">
        <f t="shared" si="19"/>
        <v>0</v>
      </c>
      <c r="I143" s="48"/>
    </row>
    <row r="144" spans="1:9" x14ac:dyDescent="0.25">
      <c r="A144" s="108"/>
      <c r="B144" s="111"/>
      <c r="C144" s="111"/>
      <c r="D144" s="111"/>
      <c r="E144" s="111"/>
      <c r="F144" s="111"/>
      <c r="G144" s="112"/>
      <c r="I144" s="48"/>
    </row>
    <row r="145" spans="1:9" x14ac:dyDescent="0.25">
      <c r="A145" s="106" t="s">
        <v>53</v>
      </c>
      <c r="B145" s="111"/>
      <c r="C145" s="111"/>
      <c r="D145" s="111"/>
      <c r="E145" s="111"/>
      <c r="F145" s="111"/>
      <c r="G145" s="112"/>
      <c r="H145" s="48"/>
      <c r="I145" s="48"/>
    </row>
    <row r="146" spans="1:9" x14ac:dyDescent="0.25">
      <c r="A146" s="108" t="s">
        <v>117</v>
      </c>
      <c r="B146" s="58">
        <f>'[4]7d - Pupil Premium EY'!F363</f>
        <v>0</v>
      </c>
      <c r="C146" s="58">
        <f>'[4]7d - Pupil Premium EY'!G363</f>
        <v>0</v>
      </c>
      <c r="D146" s="58">
        <f>'[4]7d - Pupil Premium EY'!H363</f>
        <v>0</v>
      </c>
      <c r="E146" s="58">
        <f>'[4]7d - Pupil Premium EY'!I363</f>
        <v>0</v>
      </c>
      <c r="F146" s="58">
        <f>'[4]7d - Pupil Premium EY'!J363</f>
        <v>0</v>
      </c>
      <c r="G146" s="113">
        <f>'[4]7d - Pupil Premium EY'!K363</f>
        <v>0</v>
      </c>
      <c r="H146" s="48"/>
      <c r="I146" s="48"/>
    </row>
    <row r="147" spans="1:9" x14ac:dyDescent="0.25">
      <c r="A147" s="108" t="s">
        <v>103</v>
      </c>
      <c r="B147" s="58">
        <f>'[4]7d - Pupil Premium EY'!F366</f>
        <v>0</v>
      </c>
      <c r="C147" s="58">
        <f>'[4]7d - Pupil Premium EY'!G366</f>
        <v>0</v>
      </c>
      <c r="D147" s="58">
        <f>'[4]7d - Pupil Premium EY'!H366</f>
        <v>0</v>
      </c>
      <c r="E147" s="58">
        <f>'[4]7d - Pupil Premium EY'!I366</f>
        <v>0</v>
      </c>
      <c r="F147" s="58">
        <f>'[4]7d - Pupil Premium EY'!J366</f>
        <v>0</v>
      </c>
      <c r="G147" s="113">
        <f>'[4]7d - Pupil Premium EY'!K366</f>
        <v>0</v>
      </c>
      <c r="H147" s="48"/>
      <c r="I147" s="48"/>
    </row>
    <row r="148" spans="1:9" x14ac:dyDescent="0.25">
      <c r="A148" s="108"/>
      <c r="B148" s="44"/>
      <c r="C148" s="44"/>
      <c r="D148" s="44"/>
      <c r="E148" s="44"/>
      <c r="F148" s="44"/>
      <c r="G148" s="45"/>
      <c r="H148" s="48"/>
      <c r="I148" s="48"/>
    </row>
    <row r="149" spans="1:9" ht="13.8" thickBot="1" x14ac:dyDescent="0.3">
      <c r="A149" s="114" t="s">
        <v>104</v>
      </c>
      <c r="B149" s="92">
        <f>'[4]7d - Pupil Premium EY'!F367</f>
        <v>0</v>
      </c>
      <c r="C149" s="93">
        <f>'[4]7d - Pupil Premium EY'!G367</f>
        <v>0</v>
      </c>
      <c r="D149" s="92">
        <f>'[4]7d - Pupil Premium EY'!H367</f>
        <v>0</v>
      </c>
      <c r="E149" s="92">
        <f>'[4]7d - Pupil Premium EY'!I367</f>
        <v>0</v>
      </c>
      <c r="F149" s="92">
        <f>'[4]7d - Pupil Premium EY'!J367</f>
        <v>0</v>
      </c>
      <c r="G149" s="94">
        <f>'[4]7d - Pupil Premium EY'!K367</f>
        <v>0</v>
      </c>
      <c r="H149" s="48" t="s">
        <v>25</v>
      </c>
      <c r="I149" s="48"/>
    </row>
    <row r="150" spans="1:9" ht="13.8" thickBot="1" x14ac:dyDescent="0.3">
      <c r="A150" s="115"/>
      <c r="B150" s="116"/>
      <c r="C150" s="117"/>
      <c r="D150" s="116"/>
      <c r="E150" s="116"/>
      <c r="F150" s="116"/>
      <c r="G150" s="116"/>
      <c r="H150" s="48"/>
      <c r="I150" s="48"/>
    </row>
    <row r="151" spans="1:9" x14ac:dyDescent="0.25">
      <c r="A151" s="118" t="s">
        <v>119</v>
      </c>
      <c r="B151" s="102" t="s">
        <v>21</v>
      </c>
      <c r="C151" s="102" t="s">
        <v>21</v>
      </c>
      <c r="D151" s="102" t="s">
        <v>21</v>
      </c>
      <c r="E151" s="102" t="s">
        <v>21</v>
      </c>
      <c r="F151" s="102" t="s">
        <v>21</v>
      </c>
      <c r="G151" s="103" t="s">
        <v>21</v>
      </c>
      <c r="H151" s="48"/>
      <c r="I151" s="48"/>
    </row>
    <row r="152" spans="1:9" x14ac:dyDescent="0.25">
      <c r="A152" s="106"/>
      <c r="B152" s="116"/>
      <c r="C152" s="116"/>
      <c r="D152" s="116"/>
      <c r="E152" s="119"/>
      <c r="F152" s="116"/>
      <c r="G152" s="120"/>
      <c r="I152" s="48"/>
    </row>
    <row r="153" spans="1:9" x14ac:dyDescent="0.25">
      <c r="A153" s="76" t="s">
        <v>30</v>
      </c>
      <c r="B153" s="116"/>
      <c r="C153" s="121"/>
      <c r="D153" s="121"/>
      <c r="E153" s="122"/>
      <c r="F153" s="121"/>
      <c r="G153" s="123"/>
      <c r="H153" s="48"/>
      <c r="I153" s="48"/>
    </row>
    <row r="154" spans="1:9" ht="12.75" customHeight="1" x14ac:dyDescent="0.25">
      <c r="A154" s="108" t="s">
        <v>100</v>
      </c>
      <c r="B154" s="58">
        <f>'[4]8 - PE and Sport'!F11</f>
        <v>-5977</v>
      </c>
      <c r="C154" s="58">
        <f>'[4]8 - PE and Sport'!G11</f>
        <v>-7266.4500000000007</v>
      </c>
      <c r="D154" s="58">
        <f>'[4]8 - PE and Sport'!H11</f>
        <v>-3341.6166666666686</v>
      </c>
      <c r="E154" s="58">
        <f>'[4]8 - PE and Sport'!I11</f>
        <v>-3608.0000000000036</v>
      </c>
      <c r="F154" s="58">
        <f>'[4]8 - PE and Sport'!J11</f>
        <v>-3429.2716666666711</v>
      </c>
      <c r="G154" s="113">
        <f>'[4]8 - PE and Sport'!K11</f>
        <v>-2325.0663333333396</v>
      </c>
      <c r="H154" s="48"/>
      <c r="I154" s="48"/>
    </row>
    <row r="155" spans="1:9" x14ac:dyDescent="0.25">
      <c r="A155" s="124" t="s">
        <v>120</v>
      </c>
      <c r="B155" s="121">
        <f>'[4]8 - PE and Sport'!F12</f>
        <v>-7796</v>
      </c>
      <c r="C155" s="121">
        <f>'[4]8 - PE and Sport'!G12</f>
        <v>-7768</v>
      </c>
      <c r="D155" s="121">
        <f>'[4]8 - PE and Sport'!H12</f>
        <v>-7758.3333333333339</v>
      </c>
      <c r="E155" s="121">
        <f>'[4]8 - PE and Sport'!I12</f>
        <v>-7775</v>
      </c>
      <c r="F155" s="121">
        <f>'[4]8 - PE and Sport'!J12</f>
        <v>-7783.3333333333339</v>
      </c>
      <c r="G155" s="123">
        <f>'[4]8 - PE and Sport'!K12</f>
        <v>-7779.1666666666661</v>
      </c>
      <c r="H155" s="48"/>
      <c r="I155" s="48"/>
    </row>
    <row r="156" spans="1:9" x14ac:dyDescent="0.25">
      <c r="A156" s="124" t="s">
        <v>121</v>
      </c>
      <c r="B156" s="121">
        <f>'[4]8 - PE and Sport'!F13</f>
        <v>-10873.33</v>
      </c>
      <c r="C156" s="121">
        <f>'[4]8 - PE and Sport'!G13</f>
        <v>-10861.666666666668</v>
      </c>
      <c r="D156" s="121">
        <f>'[4]8 - PE and Sport'!H13</f>
        <v>-10885</v>
      </c>
      <c r="E156" s="121">
        <f>'[4]8 - PE and Sport'!I13</f>
        <v>-10896.666666666668</v>
      </c>
      <c r="F156" s="121">
        <f>'[4]8 - PE and Sport'!J13</f>
        <v>-10890.833333333332</v>
      </c>
      <c r="G156" s="123">
        <f>'[4]8 - PE and Sport'!K13</f>
        <v>-10902.5</v>
      </c>
      <c r="H156" s="48"/>
      <c r="I156" s="48"/>
    </row>
    <row r="157" spans="1:9" x14ac:dyDescent="0.25">
      <c r="A157" s="125" t="s">
        <v>122</v>
      </c>
      <c r="B157" s="126">
        <f>'[4]8 - PE and Sport'!F14</f>
        <v>-24646.33</v>
      </c>
      <c r="C157" s="126">
        <f>'[4]8 - PE and Sport'!G14</f>
        <v>-25896.116666666669</v>
      </c>
      <c r="D157" s="126">
        <f>'[4]8 - PE and Sport'!H14</f>
        <v>-21984.950000000004</v>
      </c>
      <c r="E157" s="126">
        <f>'[4]8 - PE and Sport'!I14</f>
        <v>-22279.666666666672</v>
      </c>
      <c r="F157" s="126">
        <f>'[4]8 - PE and Sport'!J14</f>
        <v>-22103.438333333339</v>
      </c>
      <c r="G157" s="127">
        <f>'[4]8 - PE and Sport'!K14</f>
        <v>-21006.733000000007</v>
      </c>
      <c r="H157" s="48"/>
      <c r="I157" s="48"/>
    </row>
    <row r="158" spans="1:9" x14ac:dyDescent="0.25">
      <c r="A158" s="108"/>
      <c r="B158" s="121"/>
      <c r="C158" s="121"/>
      <c r="D158" s="121"/>
      <c r="E158" s="121"/>
      <c r="F158" s="121"/>
      <c r="G158" s="123"/>
      <c r="H158" s="48"/>
      <c r="I158" s="48"/>
    </row>
    <row r="159" spans="1:9" x14ac:dyDescent="0.25">
      <c r="A159" s="106" t="s">
        <v>53</v>
      </c>
      <c r="B159" s="121">
        <f>'[4]8 - PE and Sport'!F356</f>
        <v>17379.88</v>
      </c>
      <c r="C159" s="121">
        <f>'[4]8 - PE and Sport'!G356</f>
        <v>22554.5</v>
      </c>
      <c r="D159" s="121">
        <f>'[4]8 - PE and Sport'!H356</f>
        <v>18376.95</v>
      </c>
      <c r="E159" s="121">
        <f>'[4]8 - PE and Sport'!I356</f>
        <v>18850.395</v>
      </c>
      <c r="F159" s="121">
        <f>'[4]8 - PE and Sport'!J356</f>
        <v>19778.371999999999</v>
      </c>
      <c r="G159" s="113">
        <f>'[4]8 - PE and Sport'!K356</f>
        <v>20764.693575000001</v>
      </c>
      <c r="H159" s="48"/>
      <c r="I159" s="48"/>
    </row>
    <row r="160" spans="1:9" x14ac:dyDescent="0.25">
      <c r="A160" s="106"/>
      <c r="B160" s="128"/>
      <c r="C160" s="128"/>
      <c r="D160" s="128"/>
      <c r="E160" s="128"/>
      <c r="F160" s="128"/>
      <c r="G160" s="45"/>
      <c r="H160" s="48"/>
      <c r="I160" s="48"/>
    </row>
    <row r="161" spans="1:9" ht="13.8" thickBot="1" x14ac:dyDescent="0.3">
      <c r="A161" s="114" t="s">
        <v>104</v>
      </c>
      <c r="B161" s="92">
        <f>'[4]8 - PE and Sport'!F358</f>
        <v>-7266.4500000000007</v>
      </c>
      <c r="C161" s="93">
        <f>'[4]8 - PE and Sport'!G358</f>
        <v>-3341.6166666666686</v>
      </c>
      <c r="D161" s="92">
        <f>'[4]8 - PE and Sport'!H358</f>
        <v>-3608.0000000000036</v>
      </c>
      <c r="E161" s="92">
        <f>'[4]8 - PE and Sport'!I358</f>
        <v>-3429.2716666666711</v>
      </c>
      <c r="F161" s="92">
        <f>'[4]8 - PE and Sport'!J358</f>
        <v>-2325.0663333333396</v>
      </c>
      <c r="G161" s="94">
        <f>'[4]8 - PE and Sport'!K358</f>
        <v>-242.0394250000063</v>
      </c>
      <c r="H161" s="48" t="s">
        <v>25</v>
      </c>
      <c r="I161" s="48"/>
    </row>
    <row r="162" spans="1:9" ht="13.8" thickBot="1" x14ac:dyDescent="0.3">
      <c r="A162" s="108"/>
      <c r="B162" s="116"/>
      <c r="C162" s="121"/>
      <c r="D162" s="121"/>
      <c r="E162" s="121"/>
      <c r="F162" s="121"/>
      <c r="G162" s="121"/>
      <c r="H162" s="48"/>
      <c r="I162" s="48"/>
    </row>
    <row r="163" spans="1:9" x14ac:dyDescent="0.25">
      <c r="A163" s="118" t="s">
        <v>123</v>
      </c>
      <c r="B163" s="102" t="s">
        <v>21</v>
      </c>
      <c r="C163" s="102" t="s">
        <v>21</v>
      </c>
      <c r="D163" s="102" t="s">
        <v>21</v>
      </c>
      <c r="E163" s="102" t="s">
        <v>21</v>
      </c>
      <c r="F163" s="102" t="s">
        <v>21</v>
      </c>
      <c r="G163" s="103" t="s">
        <v>21</v>
      </c>
      <c r="H163" s="48"/>
      <c r="I163" s="48"/>
    </row>
    <row r="164" spans="1:9" x14ac:dyDescent="0.25">
      <c r="A164" s="108"/>
      <c r="B164" s="116"/>
      <c r="C164" s="121"/>
      <c r="D164" s="121"/>
      <c r="E164" s="121"/>
      <c r="F164" s="121"/>
      <c r="G164" s="120"/>
      <c r="I164" s="48"/>
    </row>
    <row r="165" spans="1:9" x14ac:dyDescent="0.25">
      <c r="A165" s="76" t="s">
        <v>124</v>
      </c>
      <c r="B165" s="116"/>
      <c r="C165" s="121"/>
      <c r="D165" s="121"/>
      <c r="E165" s="121"/>
      <c r="F165" s="121"/>
      <c r="G165" s="123"/>
      <c r="H165" s="48"/>
      <c r="I165" s="48"/>
    </row>
    <row r="166" spans="1:9" x14ac:dyDescent="0.25">
      <c r="A166" s="108" t="s">
        <v>100</v>
      </c>
      <c r="B166" s="58">
        <f>'[4]8a - UIFSM'!F9</f>
        <v>-21864</v>
      </c>
      <c r="C166" s="58">
        <f>'[4]8a - UIFSM'!G9</f>
        <v>-18799.559999999998</v>
      </c>
      <c r="D166" s="58">
        <f>'[4]8a - UIFSM'!H9</f>
        <v>-19421.559999999998</v>
      </c>
      <c r="E166" s="58">
        <f>'[4]8a - UIFSM'!I9</f>
        <v>-14633.954570467773</v>
      </c>
      <c r="F166" s="58">
        <f>'[4]8a - UIFSM'!J9</f>
        <v>-9620.4674098659307</v>
      </c>
      <c r="G166" s="113">
        <f>'[4]8a - UIFSM'!K9</f>
        <v>-4411.290506052057</v>
      </c>
      <c r="H166" s="48"/>
      <c r="I166" s="48"/>
    </row>
    <row r="167" spans="1:9" x14ac:dyDescent="0.25">
      <c r="A167" s="124" t="s">
        <v>120</v>
      </c>
      <c r="B167" s="121">
        <f>'[4]8a - UIFSM'!F10</f>
        <v>-10411</v>
      </c>
      <c r="C167" s="121">
        <f>'[4]8a - UIFSM'!G10</f>
        <v>-15746</v>
      </c>
      <c r="D167" s="121">
        <f>'[4]8a - UIFSM'!H10</f>
        <v>-15746</v>
      </c>
      <c r="E167" s="121">
        <f>'[4]8a - UIFSM'!I10</f>
        <v>-15746</v>
      </c>
      <c r="F167" s="121">
        <f>'[4]8a - UIFSM'!J10</f>
        <v>-15746</v>
      </c>
      <c r="G167" s="123">
        <f>'[4]8a - UIFSM'!K10</f>
        <v>-15746</v>
      </c>
      <c r="H167" s="48"/>
      <c r="I167" s="48"/>
    </row>
    <row r="168" spans="1:9" x14ac:dyDescent="0.25">
      <c r="A168" s="124" t="s">
        <v>121</v>
      </c>
      <c r="B168" s="121">
        <f>'[4]8a - UIFSM'!F11</f>
        <v>-18933</v>
      </c>
      <c r="C168" s="121">
        <f>'[4]8a - UIFSM'!G11</f>
        <v>-22045</v>
      </c>
      <c r="D168" s="121">
        <f>'[4]8a - UIFSM'!H11</f>
        <v>-22045</v>
      </c>
      <c r="E168" s="121">
        <f>'[4]8a - UIFSM'!I11</f>
        <v>-22045</v>
      </c>
      <c r="F168" s="121">
        <f>'[4]8a - UIFSM'!J11</f>
        <v>-22045</v>
      </c>
      <c r="G168" s="123">
        <f>'[4]8a - UIFSM'!K11</f>
        <v>-22045</v>
      </c>
      <c r="H168" s="48"/>
      <c r="I168" s="48"/>
    </row>
    <row r="169" spans="1:9" x14ac:dyDescent="0.25">
      <c r="A169" s="125" t="s">
        <v>122</v>
      </c>
      <c r="B169" s="126">
        <f t="shared" ref="B169:G169" si="20">SUM(B166:B168)</f>
        <v>-51208</v>
      </c>
      <c r="C169" s="126">
        <f t="shared" si="20"/>
        <v>-56590.559999999998</v>
      </c>
      <c r="D169" s="126">
        <f t="shared" si="20"/>
        <v>-57212.56</v>
      </c>
      <c r="E169" s="126">
        <f t="shared" si="20"/>
        <v>-52424.954570467773</v>
      </c>
      <c r="F169" s="126">
        <f t="shared" si="20"/>
        <v>-47411.467409865931</v>
      </c>
      <c r="G169" s="127">
        <f t="shared" si="20"/>
        <v>-42202.290506052057</v>
      </c>
      <c r="H169" s="48"/>
      <c r="I169" s="48"/>
    </row>
    <row r="170" spans="1:9" x14ac:dyDescent="0.25">
      <c r="A170" s="108"/>
      <c r="B170" s="121"/>
      <c r="C170" s="121"/>
      <c r="D170" s="121"/>
      <c r="E170" s="121"/>
      <c r="F170" s="121"/>
      <c r="G170" s="123"/>
      <c r="H170" s="48"/>
      <c r="I170" s="48"/>
    </row>
    <row r="171" spans="1:9" x14ac:dyDescent="0.25">
      <c r="A171" s="106" t="s">
        <v>53</v>
      </c>
      <c r="B171" s="121">
        <f>'[4]8a - UIFSM'!F354</f>
        <v>32408.440000000002</v>
      </c>
      <c r="C171" s="121">
        <f>'[4]8a - UIFSM'!G354</f>
        <v>37169</v>
      </c>
      <c r="D171" s="121">
        <f>'[4]8a - UIFSM'!H354</f>
        <v>42578.605429532225</v>
      </c>
      <c r="E171" s="121">
        <f>'[4]8a - UIFSM'!I354</f>
        <v>42804.487160601842</v>
      </c>
      <c r="F171" s="121">
        <f>'[4]8a - UIFSM'!J354</f>
        <v>43000.176903813874</v>
      </c>
      <c r="G171" s="113">
        <f>'[4]8a - UIFSM'!K354</f>
        <v>43199.780441890158</v>
      </c>
      <c r="H171" s="48"/>
      <c r="I171" s="48"/>
    </row>
    <row r="172" spans="1:9" x14ac:dyDescent="0.25">
      <c r="A172" s="106"/>
      <c r="B172" s="121"/>
      <c r="C172" s="121"/>
      <c r="D172" s="121"/>
      <c r="E172" s="121"/>
      <c r="F172" s="121"/>
      <c r="G172" s="45"/>
      <c r="H172" s="48"/>
      <c r="I172" s="48"/>
    </row>
    <row r="173" spans="1:9" ht="13.8" thickBot="1" x14ac:dyDescent="0.3">
      <c r="A173" s="114" t="s">
        <v>104</v>
      </c>
      <c r="B173" s="92">
        <f>'[4]8a - UIFSM'!F356</f>
        <v>-18799.559999999998</v>
      </c>
      <c r="C173" s="93">
        <f>'[4]8a - UIFSM'!G356</f>
        <v>-19421.559999999998</v>
      </c>
      <c r="D173" s="92">
        <f>'[4]8a - UIFSM'!H356</f>
        <v>-14633.954570467773</v>
      </c>
      <c r="E173" s="92">
        <f>'[4]8a - UIFSM'!I356</f>
        <v>-9620.4674098659307</v>
      </c>
      <c r="F173" s="92">
        <f>'[4]8a - UIFSM'!J356</f>
        <v>-4411.290506052057</v>
      </c>
      <c r="G173" s="94">
        <f>'[4]8a - UIFSM'!K356</f>
        <v>997.48993583810079</v>
      </c>
      <c r="H173" s="48" t="s">
        <v>25</v>
      </c>
      <c r="I173" s="48"/>
    </row>
    <row r="174" spans="1:9" ht="13.8" thickBot="1" x14ac:dyDescent="0.3">
      <c r="A174" s="129"/>
      <c r="B174" s="116"/>
      <c r="C174" s="121"/>
      <c r="D174" s="121"/>
      <c r="E174" s="121"/>
      <c r="F174" s="121"/>
      <c r="G174" s="121"/>
      <c r="H174" s="48"/>
      <c r="I174" s="48"/>
    </row>
    <row r="175" spans="1:9" x14ac:dyDescent="0.25">
      <c r="A175" s="49" t="s">
        <v>125</v>
      </c>
      <c r="B175" s="102" t="s">
        <v>21</v>
      </c>
      <c r="C175" s="102" t="s">
        <v>21</v>
      </c>
      <c r="D175" s="102" t="s">
        <v>21</v>
      </c>
      <c r="E175" s="102" t="s">
        <v>21</v>
      </c>
      <c r="F175" s="102" t="s">
        <v>21</v>
      </c>
      <c r="G175" s="103" t="s">
        <v>21</v>
      </c>
      <c r="H175" s="48"/>
      <c r="I175" s="48"/>
    </row>
    <row r="176" spans="1:9" x14ac:dyDescent="0.25">
      <c r="A176" s="104"/>
      <c r="B176" s="105"/>
      <c r="C176" s="73"/>
      <c r="D176" s="73"/>
      <c r="E176" s="73"/>
      <c r="F176" s="73"/>
      <c r="G176" s="80"/>
      <c r="H176" s="48"/>
      <c r="I176" s="48"/>
    </row>
    <row r="177" spans="1:9" x14ac:dyDescent="0.25">
      <c r="A177" s="106" t="s">
        <v>30</v>
      </c>
      <c r="B177" s="107"/>
      <c r="C177" s="73"/>
      <c r="D177" s="73"/>
      <c r="E177" s="73"/>
      <c r="F177" s="73"/>
      <c r="G177" s="80"/>
      <c r="H177" s="48"/>
      <c r="I177" s="48"/>
    </row>
    <row r="178" spans="1:9" x14ac:dyDescent="0.25">
      <c r="A178" s="108" t="s">
        <v>100</v>
      </c>
      <c r="B178" s="58">
        <f>'[4]8b - Vulnerable Bursary'!F9</f>
        <v>0</v>
      </c>
      <c r="C178" s="58">
        <f>'[4]8b - Vulnerable Bursary'!G9</f>
        <v>0</v>
      </c>
      <c r="D178" s="58">
        <f>'[4]8b - Vulnerable Bursary'!H9</f>
        <v>0</v>
      </c>
      <c r="E178" s="58">
        <f>'[4]8b - Vulnerable Bursary'!I9</f>
        <v>0</v>
      </c>
      <c r="F178" s="58">
        <f>'[4]8b - Vulnerable Bursary'!J9</f>
        <v>0</v>
      </c>
      <c r="G178" s="113">
        <f>'[4]8b - Vulnerable Bursary'!K9</f>
        <v>0</v>
      </c>
      <c r="H178" s="48"/>
      <c r="I178" s="48"/>
    </row>
    <row r="179" spans="1:9" x14ac:dyDescent="0.25">
      <c r="A179" s="108" t="s">
        <v>126</v>
      </c>
      <c r="B179" s="73">
        <f>'[4]8b - Vulnerable Bursary'!F10</f>
        <v>0</v>
      </c>
      <c r="C179" s="73">
        <f>'[4]8b - Vulnerable Bursary'!G10</f>
        <v>0</v>
      </c>
      <c r="D179" s="73">
        <f>'[4]8b - Vulnerable Bursary'!H10</f>
        <v>0</v>
      </c>
      <c r="E179" s="73">
        <f>'[4]8b - Vulnerable Bursary'!I10</f>
        <v>0</v>
      </c>
      <c r="F179" s="73">
        <f>'[4]8b - Vulnerable Bursary'!J10</f>
        <v>0</v>
      </c>
      <c r="G179" s="123">
        <f>'[4]8b - Vulnerable Bursary'!K10</f>
        <v>0</v>
      </c>
      <c r="H179" s="48"/>
      <c r="I179" s="48"/>
    </row>
    <row r="180" spans="1:9" x14ac:dyDescent="0.25">
      <c r="A180" s="108" t="s">
        <v>127</v>
      </c>
      <c r="B180" s="109">
        <f t="shared" ref="B180:G180" si="21">SUM(B178:B179)</f>
        <v>0</v>
      </c>
      <c r="C180" s="109">
        <f t="shared" si="21"/>
        <v>0</v>
      </c>
      <c r="D180" s="109">
        <f t="shared" si="21"/>
        <v>0</v>
      </c>
      <c r="E180" s="109">
        <f t="shared" si="21"/>
        <v>0</v>
      </c>
      <c r="F180" s="109">
        <f t="shared" si="21"/>
        <v>0</v>
      </c>
      <c r="G180" s="110">
        <f t="shared" si="21"/>
        <v>0</v>
      </c>
      <c r="H180" s="48"/>
      <c r="I180" s="48"/>
    </row>
    <row r="181" spans="1:9" x14ac:dyDescent="0.25">
      <c r="A181" s="108"/>
      <c r="B181" s="105"/>
      <c r="C181" s="111"/>
      <c r="D181" s="111"/>
      <c r="E181" s="111"/>
      <c r="F181" s="111"/>
      <c r="G181" s="112"/>
      <c r="H181" s="48"/>
      <c r="I181" s="48"/>
    </row>
    <row r="182" spans="1:9" x14ac:dyDescent="0.25">
      <c r="A182" s="106" t="s">
        <v>53</v>
      </c>
      <c r="B182" s="58">
        <f>'[4]8b - Vulnerable Bursary'!F352</f>
        <v>0</v>
      </c>
      <c r="C182" s="58">
        <f>'[4]8b - Vulnerable Bursary'!G352</f>
        <v>0</v>
      </c>
      <c r="D182" s="58">
        <f>'[4]8b - Vulnerable Bursary'!H352</f>
        <v>0</v>
      </c>
      <c r="E182" s="58">
        <f>'[4]8b - Vulnerable Bursary'!I352</f>
        <v>0</v>
      </c>
      <c r="F182" s="58">
        <f>'[4]8b - Vulnerable Bursary'!J352</f>
        <v>0</v>
      </c>
      <c r="G182" s="123">
        <f>'[4]8b - Vulnerable Bursary'!K352</f>
        <v>0</v>
      </c>
      <c r="H182" s="48"/>
      <c r="I182" s="48"/>
    </row>
    <row r="183" spans="1:9" x14ac:dyDescent="0.25">
      <c r="A183" s="108"/>
      <c r="B183" s="44"/>
      <c r="C183" s="44"/>
      <c r="D183" s="44"/>
      <c r="E183" s="44"/>
      <c r="F183" s="44"/>
      <c r="G183" s="45"/>
      <c r="H183" s="48"/>
      <c r="I183" s="48"/>
    </row>
    <row r="184" spans="1:9" ht="13.8" thickBot="1" x14ac:dyDescent="0.3">
      <c r="A184" s="114" t="s">
        <v>104</v>
      </c>
      <c r="B184" s="92">
        <f>'[4]8b - Vulnerable Bursary'!F354</f>
        <v>0</v>
      </c>
      <c r="C184" s="93">
        <f>'[4]8b - Vulnerable Bursary'!G354</f>
        <v>0</v>
      </c>
      <c r="D184" s="92">
        <f>'[4]8b - Vulnerable Bursary'!H354</f>
        <v>0</v>
      </c>
      <c r="E184" s="92">
        <f>'[4]8b - Vulnerable Bursary'!I354</f>
        <v>0</v>
      </c>
      <c r="F184" s="92">
        <f>'[4]8b - Vulnerable Bursary'!J354</f>
        <v>0</v>
      </c>
      <c r="G184" s="94">
        <f>'[4]8b - Vulnerable Bursary'!K354</f>
        <v>0</v>
      </c>
      <c r="H184" s="48" t="s">
        <v>25</v>
      </c>
      <c r="I184" s="48"/>
    </row>
    <row r="185" spans="1:9" ht="13.8" thickBot="1" x14ac:dyDescent="0.3">
      <c r="A185" s="129"/>
      <c r="B185" s="116"/>
      <c r="C185" s="121"/>
      <c r="D185" s="121"/>
      <c r="E185" s="121"/>
      <c r="F185" s="121"/>
      <c r="G185" s="121"/>
      <c r="H185" s="48"/>
      <c r="I185" s="48"/>
    </row>
    <row r="186" spans="1:9" x14ac:dyDescent="0.25">
      <c r="A186" s="49" t="s">
        <v>128</v>
      </c>
      <c r="B186" s="102" t="s">
        <v>21</v>
      </c>
      <c r="C186" s="102" t="s">
        <v>21</v>
      </c>
      <c r="D186" s="102" t="s">
        <v>21</v>
      </c>
      <c r="E186" s="102" t="s">
        <v>21</v>
      </c>
      <c r="F186" s="102" t="s">
        <v>21</v>
      </c>
      <c r="G186" s="103" t="s">
        <v>21</v>
      </c>
      <c r="H186" s="48"/>
      <c r="I186" s="48"/>
    </row>
    <row r="187" spans="1:9" x14ac:dyDescent="0.25">
      <c r="A187" s="104"/>
      <c r="B187" s="105"/>
      <c r="C187" s="73"/>
      <c r="D187" s="73"/>
      <c r="E187" s="73"/>
      <c r="F187" s="73"/>
      <c r="G187" s="80"/>
      <c r="H187" s="48"/>
      <c r="I187" s="48"/>
    </row>
    <row r="188" spans="1:9" x14ac:dyDescent="0.25">
      <c r="A188" s="106" t="s">
        <v>30</v>
      </c>
      <c r="B188" s="107"/>
      <c r="C188" s="73"/>
      <c r="D188" s="73"/>
      <c r="E188" s="73"/>
      <c r="F188" s="73"/>
      <c r="G188" s="80"/>
      <c r="H188" s="48"/>
      <c r="I188" s="48"/>
    </row>
    <row r="189" spans="1:9" x14ac:dyDescent="0.25">
      <c r="A189" s="108" t="s">
        <v>100</v>
      </c>
      <c r="B189" s="58">
        <f>'[4]8c - 16-19 Bursary'!F9</f>
        <v>0</v>
      </c>
      <c r="C189" s="58">
        <f>'[4]8c - 16-19 Bursary'!G9</f>
        <v>0</v>
      </c>
      <c r="D189" s="58">
        <f>'[4]8c - 16-19 Bursary'!H9</f>
        <v>0</v>
      </c>
      <c r="E189" s="58">
        <f>'[4]8c - 16-19 Bursary'!I9</f>
        <v>0</v>
      </c>
      <c r="F189" s="58">
        <f>'[4]8c - 16-19 Bursary'!J9</f>
        <v>0</v>
      </c>
      <c r="G189" s="113">
        <f>'[4]8c - 16-19 Bursary'!K9</f>
        <v>0</v>
      </c>
      <c r="H189" s="48"/>
      <c r="I189" s="48"/>
    </row>
    <row r="190" spans="1:9" x14ac:dyDescent="0.25">
      <c r="A190" s="108" t="s">
        <v>120</v>
      </c>
      <c r="B190" s="73">
        <f>'[4]8c - 16-19 Bursary'!F10</f>
        <v>0</v>
      </c>
      <c r="C190" s="73">
        <f>'[4]8c - 16-19 Bursary'!G10</f>
        <v>0</v>
      </c>
      <c r="D190" s="73">
        <f>'[4]8c - 16-19 Bursary'!H10</f>
        <v>0</v>
      </c>
      <c r="E190" s="73">
        <f>'[4]8c - 16-19 Bursary'!I10</f>
        <v>0</v>
      </c>
      <c r="F190" s="73">
        <f>'[4]8c - 16-19 Bursary'!J10</f>
        <v>0</v>
      </c>
      <c r="G190" s="123">
        <f>'[4]8c - 16-19 Bursary'!K10</f>
        <v>0</v>
      </c>
      <c r="H190" s="48"/>
      <c r="I190" s="48"/>
    </row>
    <row r="191" spans="1:9" x14ac:dyDescent="0.25">
      <c r="A191" s="108" t="s">
        <v>121</v>
      </c>
      <c r="B191" s="73">
        <f>'[4]8c - 16-19 Bursary'!F11</f>
        <v>0</v>
      </c>
      <c r="C191" s="73">
        <f>'[4]8c - 16-19 Bursary'!G11</f>
        <v>0</v>
      </c>
      <c r="D191" s="73">
        <f>'[4]8c - 16-19 Bursary'!H11</f>
        <v>0</v>
      </c>
      <c r="E191" s="73">
        <f>'[4]8c - 16-19 Bursary'!I11</f>
        <v>0</v>
      </c>
      <c r="F191" s="73">
        <f>'[4]8c - 16-19 Bursary'!J11</f>
        <v>0</v>
      </c>
      <c r="G191" s="123">
        <f>'[4]8c - 16-19 Bursary'!K11</f>
        <v>0</v>
      </c>
      <c r="H191" s="48"/>
      <c r="I191" s="48"/>
    </row>
    <row r="192" spans="1:9" x14ac:dyDescent="0.25">
      <c r="A192" s="108" t="s">
        <v>129</v>
      </c>
      <c r="B192" s="109">
        <f t="shared" ref="B192:G192" si="22">SUM(B189:B191)</f>
        <v>0</v>
      </c>
      <c r="C192" s="109">
        <f t="shared" si="22"/>
        <v>0</v>
      </c>
      <c r="D192" s="109">
        <f t="shared" si="22"/>
        <v>0</v>
      </c>
      <c r="E192" s="109">
        <f t="shared" si="22"/>
        <v>0</v>
      </c>
      <c r="F192" s="109">
        <f t="shared" si="22"/>
        <v>0</v>
      </c>
      <c r="G192" s="110">
        <f t="shared" si="22"/>
        <v>0</v>
      </c>
      <c r="H192" s="48"/>
      <c r="I192" s="48"/>
    </row>
    <row r="193" spans="1:9" x14ac:dyDescent="0.25">
      <c r="A193" s="108"/>
      <c r="B193" s="105"/>
      <c r="C193" s="111"/>
      <c r="D193" s="111"/>
      <c r="E193" s="111"/>
      <c r="F193" s="111"/>
      <c r="G193" s="112"/>
      <c r="H193" s="48"/>
      <c r="I193" s="48"/>
    </row>
    <row r="194" spans="1:9" x14ac:dyDescent="0.25">
      <c r="A194" s="106" t="s">
        <v>53</v>
      </c>
      <c r="B194" s="58">
        <f>'[4]8c - 16-19 Bursary'!F353</f>
        <v>0</v>
      </c>
      <c r="C194" s="58">
        <f>'[4]8c - 16-19 Bursary'!G353</f>
        <v>0</v>
      </c>
      <c r="D194" s="58">
        <f>'[4]8c - 16-19 Bursary'!H353</f>
        <v>0</v>
      </c>
      <c r="E194" s="58">
        <f>'[4]8c - 16-19 Bursary'!I353</f>
        <v>0</v>
      </c>
      <c r="F194" s="58">
        <f>'[4]8c - 16-19 Bursary'!J353</f>
        <v>0</v>
      </c>
      <c r="G194" s="113">
        <f>'[4]8c - 16-19 Bursary'!K353</f>
        <v>0</v>
      </c>
      <c r="H194" s="48"/>
      <c r="I194" s="48"/>
    </row>
    <row r="195" spans="1:9" x14ac:dyDescent="0.25">
      <c r="A195" s="108"/>
      <c r="B195" s="44"/>
      <c r="C195" s="44"/>
      <c r="D195" s="44"/>
      <c r="E195" s="44"/>
      <c r="F195" s="44"/>
      <c r="G195" s="45"/>
      <c r="H195" s="48"/>
      <c r="I195" s="48"/>
    </row>
    <row r="196" spans="1:9" ht="13.8" thickBot="1" x14ac:dyDescent="0.3">
      <c r="A196" s="114" t="s">
        <v>104</v>
      </c>
      <c r="B196" s="92">
        <f>'[4]8c - 16-19 Bursary'!F355</f>
        <v>0</v>
      </c>
      <c r="C196" s="93">
        <f>'[4]8c - 16-19 Bursary'!G355</f>
        <v>0</v>
      </c>
      <c r="D196" s="92">
        <f>'[4]8c - 16-19 Bursary'!H355</f>
        <v>0</v>
      </c>
      <c r="E196" s="92">
        <f>'[4]8c - 16-19 Bursary'!I355</f>
        <v>0</v>
      </c>
      <c r="F196" s="92">
        <f>'[4]8c - 16-19 Bursary'!J355</f>
        <v>0</v>
      </c>
      <c r="G196" s="94">
        <f>'[4]8c - 16-19 Bursary'!K355</f>
        <v>0</v>
      </c>
      <c r="H196" s="48" t="s">
        <v>25</v>
      </c>
      <c r="I196" s="48"/>
    </row>
    <row r="197" spans="1:9" ht="13.8" thickBot="1" x14ac:dyDescent="0.3">
      <c r="A197" s="129"/>
      <c r="B197" s="116"/>
      <c r="C197" s="121"/>
      <c r="D197" s="121"/>
      <c r="E197" s="121"/>
      <c r="F197" s="121"/>
      <c r="G197" s="121"/>
      <c r="H197" s="48"/>
      <c r="I197" s="48"/>
    </row>
    <row r="198" spans="1:9" x14ac:dyDescent="0.25">
      <c r="A198" s="118" t="s">
        <v>130</v>
      </c>
      <c r="B198" s="102" t="s">
        <v>21</v>
      </c>
      <c r="C198" s="102" t="s">
        <v>21</v>
      </c>
      <c r="D198" s="102" t="s">
        <v>21</v>
      </c>
      <c r="E198" s="102" t="s">
        <v>21</v>
      </c>
      <c r="F198" s="102" t="s">
        <v>21</v>
      </c>
      <c r="G198" s="103" t="s">
        <v>21</v>
      </c>
      <c r="H198" s="48"/>
      <c r="I198" s="48"/>
    </row>
    <row r="199" spans="1:9" x14ac:dyDescent="0.25">
      <c r="A199" s="106"/>
      <c r="B199" s="116"/>
      <c r="C199" s="130"/>
      <c r="D199" s="130"/>
      <c r="E199" s="130"/>
      <c r="F199" s="130"/>
      <c r="G199" s="131"/>
      <c r="I199" s="48"/>
    </row>
    <row r="200" spans="1:9" x14ac:dyDescent="0.25">
      <c r="A200" s="132" t="str">
        <f>IF(ISBLANK('[4]8d - Other Grants'!B7),"",'[4]8d - Other Grants'!B7)</f>
        <v/>
      </c>
      <c r="B200" s="130"/>
      <c r="C200" s="130"/>
      <c r="D200" s="130"/>
      <c r="E200" s="130"/>
      <c r="F200" s="130"/>
      <c r="G200" s="131"/>
      <c r="H200" s="48"/>
      <c r="I200" s="48"/>
    </row>
    <row r="201" spans="1:9" x14ac:dyDescent="0.25">
      <c r="A201" s="108" t="s">
        <v>100</v>
      </c>
      <c r="B201" s="58">
        <f>'[4]8d - Other Grants'!D10</f>
        <v>0</v>
      </c>
      <c r="C201" s="58">
        <f>'[4]8d - Other Grants'!E10</f>
        <v>0</v>
      </c>
      <c r="D201" s="58">
        <f>'[4]8d - Other Grants'!F10</f>
        <v>0</v>
      </c>
      <c r="E201" s="58">
        <f>'[4]8d - Other Grants'!G10</f>
        <v>0</v>
      </c>
      <c r="F201" s="58">
        <f>'[4]8d - Other Grants'!H10</f>
        <v>0</v>
      </c>
      <c r="G201" s="113">
        <f>'[4]8d - Other Grants'!I10</f>
        <v>0</v>
      </c>
      <c r="H201" s="48"/>
      <c r="I201" s="48"/>
    </row>
    <row r="202" spans="1:9" x14ac:dyDescent="0.25">
      <c r="A202" s="108" t="s">
        <v>131</v>
      </c>
      <c r="B202" s="130">
        <f>SUM('[4]8d - Other Grants'!D15+'[4]8d - Other Grants'!D20)</f>
        <v>0</v>
      </c>
      <c r="C202" s="130">
        <f>SUM('[4]8d - Other Grants'!E15+'[4]8d - Other Grants'!E20)</f>
        <v>0</v>
      </c>
      <c r="D202" s="130">
        <f>SUM('[4]8d - Other Grants'!F15+'[4]8d - Other Grants'!F20)</f>
        <v>0</v>
      </c>
      <c r="E202" s="130">
        <f>SUM('[4]8d - Other Grants'!G15+'[4]8d - Other Grants'!G20)</f>
        <v>0</v>
      </c>
      <c r="F202" s="130">
        <f>SUM('[4]8d - Other Grants'!H15+'[4]8d - Other Grants'!H20)</f>
        <v>0</v>
      </c>
      <c r="G202" s="123">
        <f>SUM('[4]8d - Other Grants'!I15+'[4]8d - Other Grants'!I20)</f>
        <v>0</v>
      </c>
      <c r="H202" s="48"/>
      <c r="I202" s="48"/>
    </row>
    <row r="203" spans="1:9" x14ac:dyDescent="0.25">
      <c r="A203" s="125" t="s">
        <v>122</v>
      </c>
      <c r="B203" s="90">
        <f>'[4]8d - Other Grants'!D22</f>
        <v>0</v>
      </c>
      <c r="C203" s="90">
        <f>'[4]8d - Other Grants'!E22</f>
        <v>0</v>
      </c>
      <c r="D203" s="90">
        <f>'[4]8d - Other Grants'!F22</f>
        <v>0</v>
      </c>
      <c r="E203" s="90">
        <f>'[4]8d - Other Grants'!G22</f>
        <v>0</v>
      </c>
      <c r="F203" s="90">
        <f>'[4]8d - Other Grants'!H22</f>
        <v>0</v>
      </c>
      <c r="G203" s="91">
        <f>'[4]8d - Other Grants'!I22</f>
        <v>0</v>
      </c>
      <c r="H203" s="48"/>
      <c r="I203" s="48"/>
    </row>
    <row r="204" spans="1:9" x14ac:dyDescent="0.25">
      <c r="A204" s="108"/>
      <c r="B204" s="130"/>
      <c r="C204" s="130"/>
      <c r="D204" s="130"/>
      <c r="E204" s="130"/>
      <c r="F204" s="130"/>
      <c r="G204" s="131"/>
      <c r="H204" s="48"/>
      <c r="I204" s="48"/>
    </row>
    <row r="205" spans="1:9" x14ac:dyDescent="0.25">
      <c r="A205" s="106" t="s">
        <v>53</v>
      </c>
      <c r="B205" s="130">
        <f>'[4]8d - Other Grants'!D363</f>
        <v>0</v>
      </c>
      <c r="C205" s="130">
        <f>'[4]8d - Other Grants'!E363</f>
        <v>0</v>
      </c>
      <c r="D205" s="130">
        <f>'[4]8d - Other Grants'!F363</f>
        <v>0</v>
      </c>
      <c r="E205" s="130">
        <f>'[4]8d - Other Grants'!G363</f>
        <v>0</v>
      </c>
      <c r="F205" s="130">
        <f>'[4]8d - Other Grants'!H363</f>
        <v>0</v>
      </c>
      <c r="G205" s="123">
        <f>'[4]8d - Other Grants'!I363</f>
        <v>0</v>
      </c>
      <c r="H205" s="48"/>
      <c r="I205" s="48"/>
    </row>
    <row r="206" spans="1:9" x14ac:dyDescent="0.25">
      <c r="A206" s="108"/>
      <c r="B206" s="130"/>
      <c r="C206" s="130"/>
      <c r="D206" s="130"/>
      <c r="E206" s="130"/>
      <c r="F206" s="130"/>
      <c r="G206" s="131"/>
      <c r="H206" s="48"/>
      <c r="I206" s="48"/>
    </row>
    <row r="207" spans="1:9" x14ac:dyDescent="0.25">
      <c r="A207" s="108" t="s">
        <v>104</v>
      </c>
      <c r="B207" s="109">
        <f>'[4]8d - Other Grants'!D365</f>
        <v>0</v>
      </c>
      <c r="C207" s="133">
        <f>'[4]8d - Other Grants'!E365</f>
        <v>0</v>
      </c>
      <c r="D207" s="109">
        <f>'[4]8d - Other Grants'!F365</f>
        <v>0</v>
      </c>
      <c r="E207" s="109">
        <f>'[4]8d - Other Grants'!G365</f>
        <v>0</v>
      </c>
      <c r="F207" s="109">
        <f>'[4]8d - Other Grants'!H365</f>
        <v>0</v>
      </c>
      <c r="G207" s="110">
        <f>'[4]8d - Other Grants'!I365</f>
        <v>0</v>
      </c>
      <c r="H207" s="48" t="s">
        <v>25</v>
      </c>
      <c r="I207" s="48"/>
    </row>
    <row r="208" spans="1:9" x14ac:dyDescent="0.25">
      <c r="A208" s="108"/>
      <c r="B208" s="130"/>
      <c r="C208" s="130"/>
      <c r="D208" s="130"/>
      <c r="E208" s="130"/>
      <c r="F208" s="130"/>
      <c r="G208" s="131"/>
      <c r="H208" s="48"/>
      <c r="I208" s="48"/>
    </row>
    <row r="209" spans="1:9" x14ac:dyDescent="0.25">
      <c r="A209" s="132" t="str">
        <f>IF(ISBLANK('[4]8d - Other Grants'!B367),"",'[4]8d - Other Grants'!B367)</f>
        <v/>
      </c>
      <c r="B209" s="130"/>
      <c r="C209" s="130"/>
      <c r="D209" s="130"/>
      <c r="E209" s="130"/>
      <c r="F209" s="130"/>
      <c r="G209" s="131"/>
      <c r="H209" s="48"/>
      <c r="I209" s="48"/>
    </row>
    <row r="210" spans="1:9" x14ac:dyDescent="0.25">
      <c r="A210" s="108" t="s">
        <v>100</v>
      </c>
      <c r="B210" s="58">
        <f>'[4]8d - Other Grants'!D370</f>
        <v>0</v>
      </c>
      <c r="C210" s="58">
        <f>'[4]8d - Other Grants'!E370</f>
        <v>0</v>
      </c>
      <c r="D210" s="58">
        <f>'[4]8d - Other Grants'!F370</f>
        <v>0</v>
      </c>
      <c r="E210" s="58">
        <f>'[4]8d - Other Grants'!G370</f>
        <v>0</v>
      </c>
      <c r="F210" s="58">
        <f>'[4]8d - Other Grants'!H370</f>
        <v>0</v>
      </c>
      <c r="G210" s="113">
        <f>'[4]8d - Other Grants'!I370</f>
        <v>0</v>
      </c>
      <c r="I210" s="48"/>
    </row>
    <row r="211" spans="1:9" x14ac:dyDescent="0.25">
      <c r="A211" s="108" t="s">
        <v>131</v>
      </c>
      <c r="B211" s="130">
        <f>SUM('[4]8d - Other Grants'!D375+'[4]8d - Other Grants'!D380)</f>
        <v>0</v>
      </c>
      <c r="C211" s="130">
        <f>SUM('[4]8d - Other Grants'!E375+'[4]8d - Other Grants'!E380)</f>
        <v>0</v>
      </c>
      <c r="D211" s="130">
        <f>SUM('[4]8d - Other Grants'!F375+'[4]8d - Other Grants'!F380)</f>
        <v>0</v>
      </c>
      <c r="E211" s="130">
        <f>SUM('[4]8d - Other Grants'!G375+'[4]8d - Other Grants'!G380)</f>
        <v>0</v>
      </c>
      <c r="F211" s="130">
        <f>SUM('[4]8d - Other Grants'!H375+'[4]8d - Other Grants'!H380)</f>
        <v>0</v>
      </c>
      <c r="G211" s="123">
        <f>SUM('[4]8d - Other Grants'!I375+'[4]8d - Other Grants'!I380)</f>
        <v>0</v>
      </c>
      <c r="H211" s="48"/>
      <c r="I211" s="48"/>
    </row>
    <row r="212" spans="1:9" x14ac:dyDescent="0.25">
      <c r="A212" s="125" t="s">
        <v>122</v>
      </c>
      <c r="B212" s="90">
        <f>'[4]8d - Other Grants'!D382</f>
        <v>0</v>
      </c>
      <c r="C212" s="90">
        <f>'[4]8d - Other Grants'!E382</f>
        <v>0</v>
      </c>
      <c r="D212" s="90">
        <f>'[4]8d - Other Grants'!F382</f>
        <v>0</v>
      </c>
      <c r="E212" s="90">
        <f>'[4]8d - Other Grants'!G382</f>
        <v>0</v>
      </c>
      <c r="F212" s="90">
        <f>'[4]8d - Other Grants'!H382</f>
        <v>0</v>
      </c>
      <c r="G212" s="91">
        <f>'[4]8d - Other Grants'!I382</f>
        <v>0</v>
      </c>
      <c r="H212" s="48"/>
      <c r="I212" s="48"/>
    </row>
    <row r="213" spans="1:9" x14ac:dyDescent="0.25">
      <c r="A213" s="125"/>
      <c r="B213" s="130"/>
      <c r="C213" s="130"/>
      <c r="D213" s="130"/>
      <c r="E213" s="130"/>
      <c r="F213" s="130"/>
      <c r="G213" s="131"/>
      <c r="H213" s="48"/>
      <c r="I213" s="48"/>
    </row>
    <row r="214" spans="1:9" x14ac:dyDescent="0.25">
      <c r="A214" s="106" t="s">
        <v>53</v>
      </c>
      <c r="B214" s="130">
        <f>'[4]8d - Other Grants'!D723</f>
        <v>0</v>
      </c>
      <c r="C214" s="130">
        <f>'[4]8d - Other Grants'!E723</f>
        <v>0</v>
      </c>
      <c r="D214" s="130">
        <f>'[4]8d - Other Grants'!F723</f>
        <v>0</v>
      </c>
      <c r="E214" s="130">
        <f>'[4]8d - Other Grants'!G723</f>
        <v>0</v>
      </c>
      <c r="F214" s="130">
        <f>'[4]8d - Other Grants'!H723</f>
        <v>0</v>
      </c>
      <c r="G214" s="123">
        <f>'[4]8d - Other Grants'!I723</f>
        <v>0</v>
      </c>
      <c r="H214" s="48"/>
      <c r="I214" s="48"/>
    </row>
    <row r="215" spans="1:9" x14ac:dyDescent="0.25">
      <c r="A215" s="108"/>
      <c r="B215" s="130"/>
      <c r="C215" s="130"/>
      <c r="D215" s="130"/>
      <c r="E215" s="130"/>
      <c r="F215" s="130"/>
      <c r="G215" s="131"/>
      <c r="H215" s="48"/>
      <c r="I215" s="48"/>
    </row>
    <row r="216" spans="1:9" x14ac:dyDescent="0.25">
      <c r="A216" s="108" t="s">
        <v>104</v>
      </c>
      <c r="B216" s="109">
        <f>'[4]8d - Other Grants'!D725</f>
        <v>0</v>
      </c>
      <c r="C216" s="133">
        <f>'[4]8d - Other Grants'!E725</f>
        <v>0</v>
      </c>
      <c r="D216" s="109">
        <f>'[4]8d - Other Grants'!F725</f>
        <v>0</v>
      </c>
      <c r="E216" s="109">
        <f>'[4]8d - Other Grants'!G725</f>
        <v>0</v>
      </c>
      <c r="F216" s="109">
        <f>'[4]8d - Other Grants'!H725</f>
        <v>0</v>
      </c>
      <c r="G216" s="110">
        <f>'[4]8d - Other Grants'!I725</f>
        <v>0</v>
      </c>
      <c r="H216" s="48" t="s">
        <v>25</v>
      </c>
      <c r="I216" s="48"/>
    </row>
    <row r="217" spans="1:9" x14ac:dyDescent="0.25">
      <c r="A217" s="108"/>
      <c r="B217" s="130"/>
      <c r="C217" s="130"/>
      <c r="D217" s="130"/>
      <c r="E217" s="130"/>
      <c r="F217" s="130"/>
      <c r="G217" s="131"/>
      <c r="H217" s="48"/>
      <c r="I217" s="48"/>
    </row>
    <row r="218" spans="1:9" x14ac:dyDescent="0.25">
      <c r="A218" s="132" t="str">
        <f>IF(ISBLANK('[4]8d - Other Grants'!B727),"",'[4]8d - Other Grants'!B727)</f>
        <v/>
      </c>
      <c r="B218" s="130"/>
      <c r="C218" s="130"/>
      <c r="D218" s="130"/>
      <c r="E218" s="130"/>
      <c r="F218" s="130"/>
      <c r="G218" s="131"/>
      <c r="H218" s="48"/>
      <c r="I218" s="48"/>
    </row>
    <row r="219" spans="1:9" x14ac:dyDescent="0.25">
      <c r="A219" s="108" t="s">
        <v>100</v>
      </c>
      <c r="B219" s="58">
        <f>'[4]8d - Other Grants'!D730</f>
        <v>0</v>
      </c>
      <c r="C219" s="58">
        <f>'[4]8d - Other Grants'!E730</f>
        <v>0</v>
      </c>
      <c r="D219" s="58">
        <f>'[4]8d - Other Grants'!F730</f>
        <v>0</v>
      </c>
      <c r="E219" s="58">
        <f>'[4]8d - Other Grants'!G730</f>
        <v>0</v>
      </c>
      <c r="F219" s="58">
        <f>'[4]8d - Other Grants'!H730</f>
        <v>0</v>
      </c>
      <c r="G219" s="113">
        <f>'[4]8d - Other Grants'!I730</f>
        <v>0</v>
      </c>
      <c r="I219" s="48"/>
    </row>
    <row r="220" spans="1:9" x14ac:dyDescent="0.25">
      <c r="A220" s="108" t="s">
        <v>131</v>
      </c>
      <c r="B220" s="130">
        <f>SUM('[4]8d - Other Grants'!D735+'[4]8d - Other Grants'!D740)</f>
        <v>0</v>
      </c>
      <c r="C220" s="130">
        <f>SUM('[4]8d - Other Grants'!E735+'[4]8d - Other Grants'!E740)</f>
        <v>0</v>
      </c>
      <c r="D220" s="130">
        <f>SUM('[4]8d - Other Grants'!F735+'[4]8d - Other Grants'!F740)</f>
        <v>0</v>
      </c>
      <c r="E220" s="130">
        <f>SUM('[4]8d - Other Grants'!G735+'[4]8d - Other Grants'!G740)</f>
        <v>0</v>
      </c>
      <c r="F220" s="130">
        <f>SUM('[4]8d - Other Grants'!H735+'[4]8d - Other Grants'!H740)</f>
        <v>0</v>
      </c>
      <c r="G220" s="123">
        <f>SUM('[4]8d - Other Grants'!I735+'[4]8d - Other Grants'!I740)</f>
        <v>0</v>
      </c>
      <c r="H220" s="48"/>
      <c r="I220" s="48"/>
    </row>
    <row r="221" spans="1:9" x14ac:dyDescent="0.25">
      <c r="A221" s="125" t="s">
        <v>122</v>
      </c>
      <c r="B221" s="90">
        <f>'[4]8d - Other Grants'!D742</f>
        <v>0</v>
      </c>
      <c r="C221" s="90">
        <f>'[4]8d - Other Grants'!E742</f>
        <v>0</v>
      </c>
      <c r="D221" s="90">
        <f>'[4]8d - Other Grants'!F742</f>
        <v>0</v>
      </c>
      <c r="E221" s="90">
        <f>'[4]8d - Other Grants'!G742</f>
        <v>0</v>
      </c>
      <c r="F221" s="90">
        <f>'[4]8d - Other Grants'!H742</f>
        <v>0</v>
      </c>
      <c r="G221" s="91">
        <f>'[4]8d - Other Grants'!I742</f>
        <v>0</v>
      </c>
      <c r="H221" s="48"/>
      <c r="I221" s="48"/>
    </row>
    <row r="222" spans="1:9" x14ac:dyDescent="0.25">
      <c r="A222" s="125"/>
      <c r="B222" s="130"/>
      <c r="C222" s="130"/>
      <c r="D222" s="130"/>
      <c r="E222" s="130"/>
      <c r="F222" s="130"/>
      <c r="G222" s="131"/>
      <c r="H222" s="48"/>
      <c r="I222" s="48"/>
    </row>
    <row r="223" spans="1:9" x14ac:dyDescent="0.25">
      <c r="A223" s="106" t="s">
        <v>53</v>
      </c>
      <c r="B223" s="130">
        <f>'[4]8d - Other Grants'!D1083</f>
        <v>0</v>
      </c>
      <c r="C223" s="130">
        <f>'[4]8d - Other Grants'!E1083</f>
        <v>0</v>
      </c>
      <c r="D223" s="130">
        <f>'[4]8d - Other Grants'!F1083</f>
        <v>0</v>
      </c>
      <c r="E223" s="130">
        <f>'[4]8d - Other Grants'!G1083</f>
        <v>0</v>
      </c>
      <c r="F223" s="130">
        <f>'[4]8d - Other Grants'!H1083</f>
        <v>0</v>
      </c>
      <c r="G223" s="123">
        <f>'[4]8d - Other Grants'!I1083</f>
        <v>0</v>
      </c>
      <c r="H223" s="48"/>
      <c r="I223" s="48"/>
    </row>
    <row r="224" spans="1:9" x14ac:dyDescent="0.25">
      <c r="A224" s="108"/>
      <c r="B224" s="130"/>
      <c r="C224" s="130"/>
      <c r="D224" s="130"/>
      <c r="E224" s="130"/>
      <c r="F224" s="130"/>
      <c r="G224" s="131"/>
      <c r="H224" s="48"/>
      <c r="I224" s="48"/>
    </row>
    <row r="225" spans="1:9" ht="13.8" thickBot="1" x14ac:dyDescent="0.3">
      <c r="A225" s="114" t="s">
        <v>104</v>
      </c>
      <c r="B225" s="92">
        <f>'[4]8d - Other Grants'!D1085</f>
        <v>0</v>
      </c>
      <c r="C225" s="93">
        <f>'[4]8d - Other Grants'!E1085</f>
        <v>0</v>
      </c>
      <c r="D225" s="92">
        <f>'[4]8d - Other Grants'!F1085</f>
        <v>0</v>
      </c>
      <c r="E225" s="92">
        <f>'[4]8d - Other Grants'!G1085</f>
        <v>0</v>
      </c>
      <c r="F225" s="92">
        <f>'[4]8d - Other Grants'!H1085</f>
        <v>0</v>
      </c>
      <c r="G225" s="94">
        <f>'[4]8d - Other Grants'!I1085</f>
        <v>0</v>
      </c>
      <c r="H225" s="48" t="s">
        <v>25</v>
      </c>
      <c r="I225" s="48"/>
    </row>
    <row r="226" spans="1:9" ht="13.8" thickBot="1" x14ac:dyDescent="0.3">
      <c r="A226" s="115"/>
      <c r="B226" s="116"/>
      <c r="C226" s="130"/>
      <c r="D226" s="130"/>
      <c r="E226" s="130"/>
      <c r="F226" s="130"/>
      <c r="G226" s="130"/>
      <c r="H226" s="48"/>
      <c r="I226" s="48"/>
    </row>
    <row r="227" spans="1:9" x14ac:dyDescent="0.25">
      <c r="A227" s="118" t="s">
        <v>132</v>
      </c>
      <c r="B227" s="102" t="s">
        <v>21</v>
      </c>
      <c r="C227" s="102" t="s">
        <v>21</v>
      </c>
      <c r="D227" s="102" t="s">
        <v>21</v>
      </c>
      <c r="E227" s="102" t="s">
        <v>21</v>
      </c>
      <c r="F227" s="102" t="s">
        <v>21</v>
      </c>
      <c r="G227" s="103" t="s">
        <v>21</v>
      </c>
      <c r="H227" s="48"/>
      <c r="I227" s="48"/>
    </row>
    <row r="228" spans="1:9" x14ac:dyDescent="0.25">
      <c r="A228" s="106"/>
      <c r="B228" s="116"/>
      <c r="C228" s="130"/>
      <c r="D228" s="130"/>
      <c r="E228" s="130"/>
      <c r="F228" s="130"/>
      <c r="G228" s="131"/>
      <c r="I228" s="48"/>
    </row>
    <row r="229" spans="1:9" x14ac:dyDescent="0.25">
      <c r="A229" s="132" t="str">
        <f>IF(ISBLANK('[4]Covid Grants'!B7),"",'[4]Covid Grants'!B7)</f>
        <v>Recovery Premium</v>
      </c>
      <c r="B229" s="130"/>
      <c r="C229" s="130"/>
      <c r="D229" s="130"/>
      <c r="E229" s="130"/>
      <c r="F229" s="130"/>
      <c r="G229" s="131"/>
      <c r="H229" s="48"/>
      <c r="I229" s="48"/>
    </row>
    <row r="230" spans="1:9" x14ac:dyDescent="0.25">
      <c r="A230" s="108" t="s">
        <v>100</v>
      </c>
      <c r="B230" s="58">
        <f>'[4]Covid Grants'!D10</f>
        <v>0</v>
      </c>
      <c r="C230" s="58">
        <f>'[4]Covid Grants'!E10</f>
        <v>-3071</v>
      </c>
      <c r="D230" s="58">
        <f>'[4]Covid Grants'!F10</f>
        <v>-3071</v>
      </c>
      <c r="E230" s="58">
        <f>'[4]Covid Grants'!G10</f>
        <v>-3071</v>
      </c>
      <c r="F230" s="58">
        <f>'[4]Covid Grants'!H10</f>
        <v>-3071</v>
      </c>
      <c r="G230" s="113">
        <f>'[4]Covid Grants'!I10</f>
        <v>-3071</v>
      </c>
      <c r="H230" s="48"/>
      <c r="I230" s="48"/>
    </row>
    <row r="231" spans="1:9" x14ac:dyDescent="0.25">
      <c r="A231" s="108" t="s">
        <v>131</v>
      </c>
      <c r="B231" s="130">
        <f>'[4]Covid Grants'!D15</f>
        <v>-5510</v>
      </c>
      <c r="C231" s="130">
        <f>'[4]Covid Grants'!E15</f>
        <v>0</v>
      </c>
      <c r="D231" s="130">
        <f>'[4]Covid Grants'!F15</f>
        <v>0</v>
      </c>
      <c r="E231" s="130">
        <f>'[4]Covid Grants'!G15</f>
        <v>0</v>
      </c>
      <c r="F231" s="130">
        <f>'[4]Covid Grants'!H15</f>
        <v>0</v>
      </c>
      <c r="G231" s="131">
        <f>'[4]Covid Grants'!I15</f>
        <v>0</v>
      </c>
      <c r="H231" s="48"/>
      <c r="I231" s="48"/>
    </row>
    <row r="232" spans="1:9" x14ac:dyDescent="0.25">
      <c r="A232" s="125" t="s">
        <v>122</v>
      </c>
      <c r="B232" s="90">
        <f>'[4]Covid Grants'!D17</f>
        <v>-5510</v>
      </c>
      <c r="C232" s="90">
        <f>'[4]Covid Grants'!E17</f>
        <v>-3071</v>
      </c>
      <c r="D232" s="90">
        <f>'[4]Covid Grants'!F17</f>
        <v>-3071</v>
      </c>
      <c r="E232" s="90">
        <f>'[4]Covid Grants'!G17</f>
        <v>-3071</v>
      </c>
      <c r="F232" s="90">
        <f>'[4]Covid Grants'!H17</f>
        <v>-3071</v>
      </c>
      <c r="G232" s="91">
        <f>'[4]Covid Grants'!I17</f>
        <v>-3071</v>
      </c>
      <c r="H232" s="48"/>
      <c r="I232" s="48"/>
    </row>
    <row r="233" spans="1:9" x14ac:dyDescent="0.25">
      <c r="A233" s="108"/>
      <c r="B233" s="130"/>
      <c r="C233" s="130"/>
      <c r="D233" s="130"/>
      <c r="E233" s="130"/>
      <c r="F233" s="130"/>
      <c r="G233" s="131"/>
      <c r="H233" s="48"/>
      <c r="I233" s="48"/>
    </row>
    <row r="234" spans="1:9" x14ac:dyDescent="0.25">
      <c r="A234" s="106" t="s">
        <v>53</v>
      </c>
      <c r="B234" s="130">
        <f>'[4]Covid Grants'!D358</f>
        <v>2439</v>
      </c>
      <c r="C234" s="130">
        <f>'[4]Covid Grants'!E358</f>
        <v>0</v>
      </c>
      <c r="D234" s="130">
        <f>'[4]Covid Grants'!F358</f>
        <v>0</v>
      </c>
      <c r="E234" s="130">
        <f>'[4]Covid Grants'!G358</f>
        <v>0</v>
      </c>
      <c r="F234" s="130">
        <f>'[4]Covid Grants'!H358</f>
        <v>0</v>
      </c>
      <c r="G234" s="131">
        <f>'[4]Covid Grants'!I358</f>
        <v>0</v>
      </c>
      <c r="H234" s="48"/>
      <c r="I234" s="48"/>
    </row>
    <row r="235" spans="1:9" x14ac:dyDescent="0.25">
      <c r="A235" s="108"/>
      <c r="B235" s="130"/>
      <c r="C235" s="130"/>
      <c r="D235" s="130"/>
      <c r="E235" s="130"/>
      <c r="F235" s="130"/>
      <c r="G235" s="131"/>
      <c r="H235" s="48"/>
      <c r="I235" s="48"/>
    </row>
    <row r="236" spans="1:9" x14ac:dyDescent="0.25">
      <c r="A236" s="108" t="s">
        <v>104</v>
      </c>
      <c r="B236" s="109">
        <f>'[4]Covid Grants'!D360</f>
        <v>-3071</v>
      </c>
      <c r="C236" s="109">
        <f>'[4]Covid Grants'!E360</f>
        <v>-3071</v>
      </c>
      <c r="D236" s="109">
        <f>'[4]Covid Grants'!F360</f>
        <v>-3071</v>
      </c>
      <c r="E236" s="109">
        <f>'[4]Covid Grants'!G360</f>
        <v>-3071</v>
      </c>
      <c r="F236" s="109">
        <f>'[4]Covid Grants'!H360</f>
        <v>-3071</v>
      </c>
      <c r="G236" s="110">
        <f>'[4]Covid Grants'!I360</f>
        <v>-3071</v>
      </c>
      <c r="H236" s="48" t="s">
        <v>25</v>
      </c>
      <c r="I236" s="48"/>
    </row>
    <row r="237" spans="1:9" x14ac:dyDescent="0.25">
      <c r="A237" s="108"/>
      <c r="B237" s="130"/>
      <c r="C237" s="130"/>
      <c r="D237" s="130"/>
      <c r="E237" s="130"/>
      <c r="F237" s="130"/>
      <c r="G237" s="131"/>
      <c r="H237" s="48"/>
      <c r="I237" s="48"/>
    </row>
    <row r="238" spans="1:9" x14ac:dyDescent="0.25">
      <c r="A238" s="132" t="str">
        <f>IF(ISBLANK('[4]Covid Grants'!B363),"",'[4]Covid Grants'!B363)</f>
        <v>School Led Tutoring Grant</v>
      </c>
      <c r="B238" s="130"/>
      <c r="C238" s="130"/>
      <c r="D238" s="130"/>
      <c r="E238" s="130"/>
      <c r="F238" s="130"/>
      <c r="G238" s="131"/>
      <c r="H238" s="48"/>
      <c r="I238" s="48"/>
    </row>
    <row r="239" spans="1:9" x14ac:dyDescent="0.25">
      <c r="A239" s="108" t="s">
        <v>100</v>
      </c>
      <c r="B239" s="58">
        <f>'[4]Covid Grants'!D366</f>
        <v>0</v>
      </c>
      <c r="C239" s="58">
        <f>'[4]Covid Grants'!E366</f>
        <v>-1965</v>
      </c>
      <c r="D239" s="58">
        <f>'[4]Covid Grants'!F366</f>
        <v>-1965</v>
      </c>
      <c r="E239" s="58">
        <f>'[4]Covid Grants'!G366</f>
        <v>-1965</v>
      </c>
      <c r="F239" s="58">
        <f>'[4]Covid Grants'!H366</f>
        <v>-1965</v>
      </c>
      <c r="G239" s="113">
        <f>'[4]Covid Grants'!I366</f>
        <v>-1965</v>
      </c>
      <c r="I239" s="48"/>
    </row>
    <row r="240" spans="1:9" x14ac:dyDescent="0.25">
      <c r="A240" s="108" t="s">
        <v>131</v>
      </c>
      <c r="B240" s="130">
        <f>'[4]Covid Grants'!D371</f>
        <v>-4725</v>
      </c>
      <c r="C240" s="130">
        <f>'[4]Covid Grants'!E371</f>
        <v>0</v>
      </c>
      <c r="D240" s="130">
        <f>'[4]Covid Grants'!F371</f>
        <v>0</v>
      </c>
      <c r="E240" s="130">
        <f>'[4]Covid Grants'!G371</f>
        <v>0</v>
      </c>
      <c r="F240" s="130">
        <f>'[4]Covid Grants'!H371</f>
        <v>0</v>
      </c>
      <c r="G240" s="131">
        <f>'[4]Covid Grants'!I371</f>
        <v>0</v>
      </c>
      <c r="H240" s="48"/>
      <c r="I240" s="48"/>
    </row>
    <row r="241" spans="1:9" x14ac:dyDescent="0.25">
      <c r="A241" s="125" t="s">
        <v>122</v>
      </c>
      <c r="B241" s="90">
        <f>'[4]Covid Grants'!D373</f>
        <v>-4725</v>
      </c>
      <c r="C241" s="90">
        <f>'[4]Covid Grants'!E373</f>
        <v>-1965</v>
      </c>
      <c r="D241" s="90">
        <f>'[4]Covid Grants'!F373</f>
        <v>-1965</v>
      </c>
      <c r="E241" s="90">
        <f>'[4]Covid Grants'!G373</f>
        <v>-1965</v>
      </c>
      <c r="F241" s="90">
        <f>'[4]Covid Grants'!H373</f>
        <v>-1965</v>
      </c>
      <c r="G241" s="91">
        <f>'[4]Covid Grants'!I373</f>
        <v>-1965</v>
      </c>
      <c r="H241" s="48"/>
      <c r="I241" s="48"/>
    </row>
    <row r="242" spans="1:9" x14ac:dyDescent="0.25">
      <c r="A242" s="125"/>
      <c r="B242" s="130"/>
      <c r="C242" s="130"/>
      <c r="D242" s="130"/>
      <c r="E242" s="130"/>
      <c r="F242" s="130"/>
      <c r="G242" s="131"/>
      <c r="H242" s="48"/>
      <c r="I242" s="48"/>
    </row>
    <row r="243" spans="1:9" x14ac:dyDescent="0.25">
      <c r="A243" s="106" t="s">
        <v>53</v>
      </c>
      <c r="B243" s="130">
        <f>'[4]Covid Grants'!D714</f>
        <v>2760</v>
      </c>
      <c r="C243" s="130">
        <f>'[4]Covid Grants'!E714</f>
        <v>0</v>
      </c>
      <c r="D243" s="130">
        <f>'[4]Covid Grants'!F714</f>
        <v>0</v>
      </c>
      <c r="E243" s="130">
        <f>'[4]Covid Grants'!G714</f>
        <v>0</v>
      </c>
      <c r="F243" s="130">
        <f>'[4]Covid Grants'!H714</f>
        <v>0</v>
      </c>
      <c r="G243" s="131">
        <f>'[4]Covid Grants'!I714</f>
        <v>0</v>
      </c>
      <c r="H243" s="48"/>
      <c r="I243" s="48"/>
    </row>
    <row r="244" spans="1:9" x14ac:dyDescent="0.25">
      <c r="A244" s="108"/>
      <c r="B244" s="130"/>
      <c r="C244" s="130"/>
      <c r="D244" s="130"/>
      <c r="E244" s="130"/>
      <c r="F244" s="130"/>
      <c r="G244" s="131"/>
      <c r="H244" s="48"/>
      <c r="I244" s="48"/>
    </row>
    <row r="245" spans="1:9" x14ac:dyDescent="0.25">
      <c r="A245" s="108" t="s">
        <v>104</v>
      </c>
      <c r="B245" s="109">
        <f>'[4]Covid Grants'!D716</f>
        <v>-1965</v>
      </c>
      <c r="C245" s="109">
        <f>'[4]Covid Grants'!E716</f>
        <v>-1965</v>
      </c>
      <c r="D245" s="109">
        <f>'[4]Covid Grants'!F716</f>
        <v>-1965</v>
      </c>
      <c r="E245" s="109">
        <f>'[4]Covid Grants'!G716</f>
        <v>-1965</v>
      </c>
      <c r="F245" s="109">
        <f>'[4]Covid Grants'!H716</f>
        <v>-1965</v>
      </c>
      <c r="G245" s="110">
        <f>'[4]Covid Grants'!I716</f>
        <v>-1965</v>
      </c>
      <c r="H245" s="48" t="s">
        <v>25</v>
      </c>
      <c r="I245" s="48"/>
    </row>
    <row r="246" spans="1:9" x14ac:dyDescent="0.25">
      <c r="A246" s="108"/>
      <c r="B246" s="130"/>
      <c r="C246" s="130"/>
      <c r="D246" s="130"/>
      <c r="E246" s="130"/>
      <c r="F246" s="130"/>
      <c r="G246" s="131"/>
      <c r="H246" s="48"/>
      <c r="I246" s="48"/>
    </row>
    <row r="247" spans="1:9" x14ac:dyDescent="0.25">
      <c r="A247" s="132" t="str">
        <f>IF(ISBLANK('[4]Covid Grants'!B719),"",'[4]Covid Grants'!B719)</f>
        <v>Holiday Activites and Food</v>
      </c>
      <c r="B247" s="130"/>
      <c r="C247" s="130"/>
      <c r="D247" s="130"/>
      <c r="E247" s="130"/>
      <c r="F247" s="130"/>
      <c r="G247" s="131"/>
      <c r="H247" s="48"/>
      <c r="I247" s="48"/>
    </row>
    <row r="248" spans="1:9" x14ac:dyDescent="0.25">
      <c r="A248" s="108" t="s">
        <v>100</v>
      </c>
      <c r="B248" s="58">
        <f>'[4]Covid Grants'!D722</f>
        <v>0</v>
      </c>
      <c r="C248" s="58">
        <f>'[4]Covid Grants'!E722</f>
        <v>0</v>
      </c>
      <c r="D248" s="58">
        <f>'[4]Covid Grants'!F722</f>
        <v>0</v>
      </c>
      <c r="E248" s="58">
        <f>'[4]Covid Grants'!G722</f>
        <v>0</v>
      </c>
      <c r="F248" s="58">
        <f>'[4]Covid Grants'!H722</f>
        <v>0</v>
      </c>
      <c r="G248" s="113">
        <f>'[4]Covid Grants'!I722</f>
        <v>0</v>
      </c>
      <c r="I248" s="48"/>
    </row>
    <row r="249" spans="1:9" x14ac:dyDescent="0.25">
      <c r="A249" s="108" t="s">
        <v>131</v>
      </c>
      <c r="B249" s="130">
        <f>'[4]Covid Grants'!D727</f>
        <v>0</v>
      </c>
      <c r="C249" s="130">
        <f>'[4]Covid Grants'!E727</f>
        <v>0</v>
      </c>
      <c r="D249" s="130">
        <f>'[4]Covid Grants'!F727</f>
        <v>0</v>
      </c>
      <c r="E249" s="130">
        <f>'[4]Covid Grants'!G727</f>
        <v>0</v>
      </c>
      <c r="F249" s="130">
        <f>'[4]Covid Grants'!H727</f>
        <v>0</v>
      </c>
      <c r="G249" s="131">
        <f>'[4]Covid Grants'!I727</f>
        <v>0</v>
      </c>
      <c r="H249" s="48"/>
      <c r="I249" s="48"/>
    </row>
    <row r="250" spans="1:9" x14ac:dyDescent="0.25">
      <c r="A250" s="125" t="s">
        <v>122</v>
      </c>
      <c r="B250" s="90">
        <f>'[4]Covid Grants'!D729</f>
        <v>0</v>
      </c>
      <c r="C250" s="90">
        <f>'[4]Covid Grants'!E729</f>
        <v>0</v>
      </c>
      <c r="D250" s="90">
        <f>'[4]Covid Grants'!F729</f>
        <v>0</v>
      </c>
      <c r="E250" s="90">
        <f>'[4]Covid Grants'!G729</f>
        <v>0</v>
      </c>
      <c r="F250" s="90">
        <f>'[4]Covid Grants'!H729</f>
        <v>0</v>
      </c>
      <c r="G250" s="91">
        <f>'[4]Covid Grants'!I729</f>
        <v>0</v>
      </c>
      <c r="H250" s="48"/>
      <c r="I250" s="48"/>
    </row>
    <row r="251" spans="1:9" x14ac:dyDescent="0.25">
      <c r="A251" s="125"/>
      <c r="B251" s="130"/>
      <c r="C251" s="130"/>
      <c r="D251" s="130"/>
      <c r="E251" s="130"/>
      <c r="F251" s="130"/>
      <c r="G251" s="131"/>
      <c r="H251" s="48"/>
      <c r="I251" s="48"/>
    </row>
    <row r="252" spans="1:9" x14ac:dyDescent="0.25">
      <c r="A252" s="106" t="s">
        <v>53</v>
      </c>
      <c r="B252" s="130">
        <f>'[4]Covid Grants'!D1070</f>
        <v>0</v>
      </c>
      <c r="C252" s="130">
        <f>'[4]Covid Grants'!E1070</f>
        <v>0</v>
      </c>
      <c r="D252" s="130">
        <f>'[4]Covid Grants'!F1070</f>
        <v>0</v>
      </c>
      <c r="E252" s="130">
        <f>'[4]Covid Grants'!G1070</f>
        <v>0</v>
      </c>
      <c r="F252" s="130">
        <f>'[4]Covid Grants'!H1070</f>
        <v>0</v>
      </c>
      <c r="G252" s="131">
        <f>'[4]Covid Grants'!I1070</f>
        <v>0</v>
      </c>
      <c r="H252" s="48"/>
      <c r="I252" s="48"/>
    </row>
    <row r="253" spans="1:9" x14ac:dyDescent="0.25">
      <c r="A253" s="108"/>
      <c r="B253" s="130"/>
      <c r="C253" s="130"/>
      <c r="D253" s="130"/>
      <c r="E253" s="130"/>
      <c r="F253" s="130"/>
      <c r="G253" s="131"/>
      <c r="H253" s="48"/>
      <c r="I253" s="48"/>
    </row>
    <row r="254" spans="1:9" x14ac:dyDescent="0.25">
      <c r="A254" s="108" t="s">
        <v>104</v>
      </c>
      <c r="B254" s="109">
        <f>'[4]Covid Grants'!D1072</f>
        <v>0</v>
      </c>
      <c r="C254" s="109">
        <f>'[4]Covid Grants'!E1072</f>
        <v>0</v>
      </c>
      <c r="D254" s="109">
        <f>'[4]Covid Grants'!F1072</f>
        <v>0</v>
      </c>
      <c r="E254" s="109">
        <f>'[4]Covid Grants'!G1072</f>
        <v>0</v>
      </c>
      <c r="F254" s="109">
        <f>'[4]Covid Grants'!H1072</f>
        <v>0</v>
      </c>
      <c r="G254" s="110">
        <f>'[4]Covid Grants'!I1072</f>
        <v>0</v>
      </c>
      <c r="H254" s="48" t="s">
        <v>25</v>
      </c>
      <c r="I254" s="48"/>
    </row>
    <row r="255" spans="1:9" x14ac:dyDescent="0.25">
      <c r="A255" s="108"/>
      <c r="B255" s="116"/>
      <c r="C255" s="130"/>
      <c r="D255" s="130"/>
      <c r="E255" s="130"/>
      <c r="F255" s="130"/>
      <c r="G255" s="131"/>
      <c r="H255" s="48"/>
      <c r="I255" s="48"/>
    </row>
    <row r="256" spans="1:9" x14ac:dyDescent="0.25">
      <c r="A256" s="132" t="str">
        <f>IF(ISBLANK('[4]Covid Grants'!B1075),"",'[4]Covid Grants'!B1075)</f>
        <v>Catch Up Premium</v>
      </c>
      <c r="B256" s="130"/>
      <c r="C256" s="130"/>
      <c r="D256" s="130"/>
      <c r="E256" s="130"/>
      <c r="F256" s="130"/>
      <c r="G256" s="131"/>
      <c r="H256" s="48"/>
      <c r="I256" s="48"/>
    </row>
    <row r="257" spans="1:9" x14ac:dyDescent="0.25">
      <c r="A257" s="108" t="s">
        <v>100</v>
      </c>
      <c r="B257" s="58">
        <f>'[4]Covid Grants'!D1078</f>
        <v>-8502</v>
      </c>
      <c r="C257" s="58">
        <f>'[4]Covid Grants'!E1078</f>
        <v>-8686</v>
      </c>
      <c r="D257" s="58">
        <f>'[4]Covid Grants'!F1078</f>
        <v>-8686</v>
      </c>
      <c r="E257" s="58">
        <f>'[4]Covid Grants'!G1078</f>
        <v>-8686</v>
      </c>
      <c r="F257" s="58">
        <f>'[4]Covid Grants'!H1078</f>
        <v>-8686</v>
      </c>
      <c r="G257" s="113">
        <f>'[4]Covid Grants'!I1078</f>
        <v>-8686</v>
      </c>
      <c r="I257" s="48"/>
    </row>
    <row r="258" spans="1:9" x14ac:dyDescent="0.25">
      <c r="A258" s="108" t="s">
        <v>131</v>
      </c>
      <c r="B258" s="130">
        <f>'[4]Covid Grants'!D1083</f>
        <v>-10260</v>
      </c>
      <c r="C258" s="130">
        <f>'[4]Covid Grants'!E1083</f>
        <v>0</v>
      </c>
      <c r="D258" s="130">
        <f>'[4]Covid Grants'!F1083</f>
        <v>0</v>
      </c>
      <c r="E258" s="130">
        <f>'[4]Covid Grants'!G1083</f>
        <v>0</v>
      </c>
      <c r="F258" s="130">
        <f>'[4]Covid Grants'!H1083</f>
        <v>0</v>
      </c>
      <c r="G258" s="131">
        <f>'[4]Covid Grants'!I1083</f>
        <v>0</v>
      </c>
      <c r="H258" s="48"/>
      <c r="I258" s="48"/>
    </row>
    <row r="259" spans="1:9" x14ac:dyDescent="0.25">
      <c r="A259" s="125" t="s">
        <v>122</v>
      </c>
      <c r="B259" s="90">
        <f>'[4]Covid Grants'!D1085</f>
        <v>-18762</v>
      </c>
      <c r="C259" s="90">
        <f>'[4]Covid Grants'!E1085</f>
        <v>-8686</v>
      </c>
      <c r="D259" s="90">
        <f>'[4]Covid Grants'!F1085</f>
        <v>-8686</v>
      </c>
      <c r="E259" s="90">
        <f>'[4]Covid Grants'!G1085</f>
        <v>-8686</v>
      </c>
      <c r="F259" s="90">
        <f>'[4]Covid Grants'!H1085</f>
        <v>-8686</v>
      </c>
      <c r="G259" s="91">
        <f>'[4]Covid Grants'!I1085</f>
        <v>-8686</v>
      </c>
      <c r="H259" s="48"/>
      <c r="I259" s="48"/>
    </row>
    <row r="260" spans="1:9" x14ac:dyDescent="0.25">
      <c r="A260" s="125"/>
      <c r="B260" s="130"/>
      <c r="C260" s="130"/>
      <c r="D260" s="130"/>
      <c r="E260" s="130"/>
      <c r="F260" s="130"/>
      <c r="G260" s="131"/>
      <c r="H260" s="48"/>
      <c r="I260" s="48"/>
    </row>
    <row r="261" spans="1:9" x14ac:dyDescent="0.25">
      <c r="A261" s="106" t="s">
        <v>53</v>
      </c>
      <c r="B261" s="130">
        <f>'[4]Covid Grants'!D1426</f>
        <v>10076</v>
      </c>
      <c r="C261" s="130">
        <f>'[4]Covid Grants'!E1426</f>
        <v>0</v>
      </c>
      <c r="D261" s="130">
        <f>'[4]Covid Grants'!F1426</f>
        <v>0</v>
      </c>
      <c r="E261" s="130">
        <f>'[4]Covid Grants'!G1426</f>
        <v>0</v>
      </c>
      <c r="F261" s="130">
        <f>'[4]Covid Grants'!H1426</f>
        <v>0</v>
      </c>
      <c r="G261" s="131">
        <f>'[4]Covid Grants'!I1426</f>
        <v>0</v>
      </c>
      <c r="H261" s="48"/>
      <c r="I261" s="48"/>
    </row>
    <row r="262" spans="1:9" x14ac:dyDescent="0.25">
      <c r="A262" s="108"/>
      <c r="B262" s="130"/>
      <c r="C262" s="130"/>
      <c r="D262" s="130"/>
      <c r="E262" s="130"/>
      <c r="F262" s="130"/>
      <c r="G262" s="131"/>
      <c r="H262" s="48"/>
      <c r="I262" s="48"/>
    </row>
    <row r="263" spans="1:9" x14ac:dyDescent="0.25">
      <c r="A263" s="108" t="s">
        <v>104</v>
      </c>
      <c r="B263" s="109">
        <f>'[4]Covid Grants'!D1428</f>
        <v>-8686</v>
      </c>
      <c r="C263" s="109">
        <f>'[4]Covid Grants'!E1428</f>
        <v>-8686</v>
      </c>
      <c r="D263" s="109">
        <f>'[4]Covid Grants'!F1428</f>
        <v>-8686</v>
      </c>
      <c r="E263" s="109">
        <f>'[4]Covid Grants'!G1428</f>
        <v>-8686</v>
      </c>
      <c r="F263" s="109">
        <f>'[4]Covid Grants'!H1428</f>
        <v>-8686</v>
      </c>
      <c r="G263" s="110">
        <f>'[4]Covid Grants'!I1428</f>
        <v>-8686</v>
      </c>
      <c r="H263" s="48" t="s">
        <v>25</v>
      </c>
      <c r="I263" s="48"/>
    </row>
    <row r="264" spans="1:9" x14ac:dyDescent="0.25">
      <c r="A264" s="108"/>
      <c r="B264" s="58"/>
      <c r="C264" s="134"/>
      <c r="D264" s="58"/>
      <c r="E264" s="58"/>
      <c r="F264" s="58"/>
      <c r="G264" s="113"/>
      <c r="H264" s="48"/>
      <c r="I264" s="48"/>
    </row>
    <row r="265" spans="1:9" x14ac:dyDescent="0.25">
      <c r="A265" s="132" t="str">
        <f>IF(ISBLANK('[4]Covid Grants'!B1431),"",'[4]Covid Grants'!B1431)</f>
        <v/>
      </c>
      <c r="B265" s="130"/>
      <c r="C265" s="130"/>
      <c r="D265" s="130"/>
      <c r="E265" s="130"/>
      <c r="F265" s="130"/>
      <c r="G265" s="131"/>
      <c r="H265" s="48"/>
      <c r="I265" s="48"/>
    </row>
    <row r="266" spans="1:9" x14ac:dyDescent="0.25">
      <c r="A266" s="108" t="s">
        <v>100</v>
      </c>
      <c r="B266" s="58">
        <f>'[4]Covid Grants'!D1434</f>
        <v>0</v>
      </c>
      <c r="C266" s="58">
        <f>'[4]Covid Grants'!E1434</f>
        <v>0</v>
      </c>
      <c r="D266" s="58">
        <f>'[4]Covid Grants'!F1434</f>
        <v>0</v>
      </c>
      <c r="E266" s="58">
        <f>'[4]Covid Grants'!G1434</f>
        <v>0</v>
      </c>
      <c r="F266" s="58">
        <f>'[4]Covid Grants'!H1434</f>
        <v>0</v>
      </c>
      <c r="G266" s="113">
        <f>'[4]Covid Grants'!I1434</f>
        <v>0</v>
      </c>
      <c r="I266" s="48"/>
    </row>
    <row r="267" spans="1:9" x14ac:dyDescent="0.25">
      <c r="A267" s="108" t="s">
        <v>131</v>
      </c>
      <c r="B267" s="130">
        <f>'[4]Covid Grants'!D1439</f>
        <v>0</v>
      </c>
      <c r="C267" s="130">
        <f>'[4]Covid Grants'!E1439</f>
        <v>0</v>
      </c>
      <c r="D267" s="130">
        <f>'[4]Covid Grants'!F1439</f>
        <v>0</v>
      </c>
      <c r="E267" s="130">
        <f>'[4]Covid Grants'!G1439</f>
        <v>0</v>
      </c>
      <c r="F267" s="130">
        <f>'[4]Covid Grants'!H1439</f>
        <v>0</v>
      </c>
      <c r="G267" s="131">
        <f>'[4]Covid Grants'!I1439</f>
        <v>0</v>
      </c>
      <c r="H267" s="48"/>
      <c r="I267" s="48"/>
    </row>
    <row r="268" spans="1:9" x14ac:dyDescent="0.25">
      <c r="A268" s="125" t="s">
        <v>122</v>
      </c>
      <c r="B268" s="90">
        <f>'[4]Covid Grants'!D1441</f>
        <v>0</v>
      </c>
      <c r="C268" s="90">
        <f>'[4]Covid Grants'!E1441</f>
        <v>0</v>
      </c>
      <c r="D268" s="90">
        <f>'[4]Covid Grants'!F1441</f>
        <v>0</v>
      </c>
      <c r="E268" s="90">
        <f>'[4]Covid Grants'!G1441</f>
        <v>0</v>
      </c>
      <c r="F268" s="90">
        <f>'[4]Covid Grants'!H1441</f>
        <v>0</v>
      </c>
      <c r="G268" s="91">
        <f>'[4]Covid Grants'!I1441</f>
        <v>0</v>
      </c>
      <c r="H268" s="48"/>
      <c r="I268" s="48"/>
    </row>
    <row r="269" spans="1:9" x14ac:dyDescent="0.25">
      <c r="A269" s="125"/>
      <c r="B269" s="130"/>
      <c r="C269" s="130"/>
      <c r="D269" s="130"/>
      <c r="E269" s="130"/>
      <c r="F269" s="130"/>
      <c r="G269" s="131"/>
      <c r="H269" s="48"/>
      <c r="I269" s="48"/>
    </row>
    <row r="270" spans="1:9" x14ac:dyDescent="0.25">
      <c r="A270" s="106" t="s">
        <v>53</v>
      </c>
      <c r="B270" s="130">
        <f>'[4]Covid Grants'!D1782</f>
        <v>0</v>
      </c>
      <c r="C270" s="130">
        <f>'[4]Covid Grants'!E1782</f>
        <v>0</v>
      </c>
      <c r="D270" s="130">
        <f>'[4]Covid Grants'!F1782</f>
        <v>0</v>
      </c>
      <c r="E270" s="130">
        <f>'[4]Covid Grants'!G1782</f>
        <v>0</v>
      </c>
      <c r="F270" s="130">
        <f>'[4]Covid Grants'!H1782</f>
        <v>0</v>
      </c>
      <c r="G270" s="131">
        <f>'[4]Covid Grants'!I1782</f>
        <v>0</v>
      </c>
      <c r="H270" s="48"/>
      <c r="I270" s="48"/>
    </row>
    <row r="271" spans="1:9" x14ac:dyDescent="0.25">
      <c r="A271" s="108"/>
      <c r="B271" s="130"/>
      <c r="C271" s="130"/>
      <c r="D271" s="130"/>
      <c r="E271" s="130"/>
      <c r="F271" s="130"/>
      <c r="G271" s="131"/>
      <c r="H271" s="48"/>
      <c r="I271" s="48"/>
    </row>
    <row r="272" spans="1:9" x14ac:dyDescent="0.25">
      <c r="A272" s="108" t="s">
        <v>104</v>
      </c>
      <c r="B272" s="109">
        <f>'[4]Covid Grants'!D1784</f>
        <v>0</v>
      </c>
      <c r="C272" s="109">
        <f>'[4]Covid Grants'!E1784</f>
        <v>0</v>
      </c>
      <c r="D272" s="109">
        <f>'[4]Covid Grants'!F1784</f>
        <v>0</v>
      </c>
      <c r="E272" s="109">
        <f>'[4]Covid Grants'!G1784</f>
        <v>0</v>
      </c>
      <c r="F272" s="109">
        <f>'[4]Covid Grants'!H1784</f>
        <v>0</v>
      </c>
      <c r="G272" s="110">
        <f>'[4]Covid Grants'!I1784</f>
        <v>0</v>
      </c>
      <c r="H272" s="48" t="s">
        <v>25</v>
      </c>
      <c r="I272" s="48"/>
    </row>
    <row r="273" spans="1:9" x14ac:dyDescent="0.25">
      <c r="A273" s="108"/>
      <c r="B273" s="130"/>
      <c r="C273" s="130"/>
      <c r="D273" s="130"/>
      <c r="E273" s="130"/>
      <c r="F273" s="130"/>
      <c r="G273" s="131"/>
      <c r="H273" s="48"/>
      <c r="I273" s="48"/>
    </row>
    <row r="274" spans="1:9" x14ac:dyDescent="0.25">
      <c r="A274" s="132">
        <f>'[4]Covid Grants'!B1786</f>
        <v>0</v>
      </c>
      <c r="B274" s="130"/>
      <c r="C274" s="130"/>
      <c r="D274" s="130"/>
      <c r="E274" s="130"/>
      <c r="F274" s="130"/>
      <c r="G274" s="131"/>
      <c r="H274" s="48"/>
      <c r="I274" s="48"/>
    </row>
    <row r="275" spans="1:9" x14ac:dyDescent="0.25">
      <c r="A275" s="108" t="s">
        <v>100</v>
      </c>
      <c r="B275" s="58">
        <f>'[4]Covid Grants'!D1789</f>
        <v>0</v>
      </c>
      <c r="C275" s="58">
        <f>'[4]Covid Grants'!E1789</f>
        <v>0</v>
      </c>
      <c r="D275" s="58">
        <f>'[4]Covid Grants'!F1789</f>
        <v>0</v>
      </c>
      <c r="E275" s="58">
        <f>'[4]Covid Grants'!G1789</f>
        <v>0</v>
      </c>
      <c r="F275" s="58">
        <f>'[4]Covid Grants'!H1789</f>
        <v>0</v>
      </c>
      <c r="G275" s="113">
        <f>'[4]Covid Grants'!I1789</f>
        <v>0</v>
      </c>
      <c r="H275" s="48"/>
      <c r="I275" s="48"/>
    </row>
    <row r="276" spans="1:9" x14ac:dyDescent="0.25">
      <c r="A276" s="108" t="s">
        <v>131</v>
      </c>
      <c r="B276" s="130">
        <f>'[4]Covid Grants'!D1794</f>
        <v>0</v>
      </c>
      <c r="C276" s="130">
        <f>'[4]Covid Grants'!E1794</f>
        <v>0</v>
      </c>
      <c r="D276" s="130">
        <f>'[4]Covid Grants'!F1794</f>
        <v>0</v>
      </c>
      <c r="E276" s="130">
        <f>'[4]Covid Grants'!G1794</f>
        <v>0</v>
      </c>
      <c r="F276" s="130">
        <f>'[4]Covid Grants'!H1794</f>
        <v>0</v>
      </c>
      <c r="G276" s="131">
        <f>'[4]Covid Grants'!I1794</f>
        <v>0</v>
      </c>
      <c r="H276" s="48"/>
      <c r="I276" s="48"/>
    </row>
    <row r="277" spans="1:9" x14ac:dyDescent="0.25">
      <c r="A277" s="125" t="s">
        <v>122</v>
      </c>
      <c r="B277" s="90">
        <f>'[4]Covid Grants'!D1796</f>
        <v>0</v>
      </c>
      <c r="C277" s="90">
        <f>'[4]Covid Grants'!E1796</f>
        <v>0</v>
      </c>
      <c r="D277" s="90">
        <f>'[4]Covid Grants'!F1796</f>
        <v>0</v>
      </c>
      <c r="E277" s="90">
        <f>'[4]Covid Grants'!G1796</f>
        <v>0</v>
      </c>
      <c r="F277" s="90">
        <f>'[4]Covid Grants'!H1796</f>
        <v>0</v>
      </c>
      <c r="G277" s="91">
        <f>'[4]Covid Grants'!I1796</f>
        <v>0</v>
      </c>
      <c r="H277" s="48"/>
      <c r="I277" s="48"/>
    </row>
    <row r="278" spans="1:9" x14ac:dyDescent="0.25">
      <c r="A278" s="125"/>
      <c r="B278" s="130"/>
      <c r="C278" s="130"/>
      <c r="D278" s="130"/>
      <c r="E278" s="130"/>
      <c r="F278" s="130"/>
      <c r="G278" s="131"/>
      <c r="H278" s="48"/>
      <c r="I278" s="48"/>
    </row>
    <row r="279" spans="1:9" x14ac:dyDescent="0.25">
      <c r="A279" s="106" t="s">
        <v>53</v>
      </c>
      <c r="B279" s="130">
        <f>'[4]Covid Grants'!D2137</f>
        <v>0</v>
      </c>
      <c r="C279" s="130">
        <f>'[4]Covid Grants'!E2137</f>
        <v>0</v>
      </c>
      <c r="D279" s="130">
        <f>'[4]Covid Grants'!F2137</f>
        <v>0</v>
      </c>
      <c r="E279" s="130">
        <f>'[4]Covid Grants'!G2137</f>
        <v>0</v>
      </c>
      <c r="F279" s="130">
        <f>'[4]Covid Grants'!H2137</f>
        <v>0</v>
      </c>
      <c r="G279" s="131">
        <f>'[4]Covid Grants'!I2137</f>
        <v>0</v>
      </c>
      <c r="H279" s="48"/>
      <c r="I279" s="48"/>
    </row>
    <row r="280" spans="1:9" x14ac:dyDescent="0.25">
      <c r="A280" s="108"/>
      <c r="B280" s="130"/>
      <c r="C280" s="130"/>
      <c r="D280" s="130"/>
      <c r="E280" s="130"/>
      <c r="F280" s="130"/>
      <c r="G280" s="131"/>
      <c r="H280" s="48"/>
      <c r="I280" s="48"/>
    </row>
    <row r="281" spans="1:9" x14ac:dyDescent="0.25">
      <c r="A281" s="108" t="s">
        <v>104</v>
      </c>
      <c r="B281" s="109">
        <f>'[4]Covid Grants'!D2139</f>
        <v>0</v>
      </c>
      <c r="C281" s="109">
        <f>'[4]Covid Grants'!E2139</f>
        <v>0</v>
      </c>
      <c r="D281" s="109">
        <f>'[4]Covid Grants'!F2139</f>
        <v>0</v>
      </c>
      <c r="E281" s="109">
        <f>'[4]Covid Grants'!G2139</f>
        <v>0</v>
      </c>
      <c r="F281" s="109">
        <f>'[4]Covid Grants'!H2139</f>
        <v>0</v>
      </c>
      <c r="G281" s="110">
        <f>'[4]Covid Grants'!I2139</f>
        <v>0</v>
      </c>
      <c r="H281" s="48"/>
      <c r="I281" s="48"/>
    </row>
    <row r="282" spans="1:9" x14ac:dyDescent="0.25">
      <c r="A282" s="108"/>
      <c r="B282" s="130"/>
      <c r="C282" s="130"/>
      <c r="D282" s="130"/>
      <c r="E282" s="130"/>
      <c r="F282" s="130"/>
      <c r="G282" s="131"/>
      <c r="H282" s="48"/>
      <c r="I282" s="48"/>
    </row>
    <row r="283" spans="1:9" x14ac:dyDescent="0.25">
      <c r="A283" s="132">
        <f>'[4]Covid Grants'!B2141</f>
        <v>0</v>
      </c>
      <c r="B283" s="130"/>
      <c r="C283" s="130"/>
      <c r="D283" s="130"/>
      <c r="E283" s="130"/>
      <c r="F283" s="130"/>
      <c r="G283" s="131"/>
      <c r="H283" s="48"/>
      <c r="I283" s="48"/>
    </row>
    <row r="284" spans="1:9" x14ac:dyDescent="0.25">
      <c r="A284" s="108" t="s">
        <v>100</v>
      </c>
      <c r="B284" s="58">
        <f>'[4]Covid Grants'!D2144</f>
        <v>0</v>
      </c>
      <c r="C284" s="58">
        <f>'[4]Covid Grants'!E2144</f>
        <v>0</v>
      </c>
      <c r="D284" s="58">
        <f>'[4]Covid Grants'!F2144</f>
        <v>0</v>
      </c>
      <c r="E284" s="58">
        <f>'[4]Covid Grants'!G2144</f>
        <v>0</v>
      </c>
      <c r="F284" s="58">
        <f>'[4]Covid Grants'!H2144</f>
        <v>0</v>
      </c>
      <c r="G284" s="113">
        <f>'[4]Covid Grants'!I2144</f>
        <v>0</v>
      </c>
      <c r="H284" s="48"/>
      <c r="I284" s="48"/>
    </row>
    <row r="285" spans="1:9" x14ac:dyDescent="0.25">
      <c r="A285" s="108" t="s">
        <v>131</v>
      </c>
      <c r="B285" s="130">
        <f>'[4]Covid Grants'!D2149</f>
        <v>0</v>
      </c>
      <c r="C285" s="130">
        <f>'[4]Covid Grants'!E2149</f>
        <v>0</v>
      </c>
      <c r="D285" s="130">
        <f>'[4]Covid Grants'!F2149</f>
        <v>0</v>
      </c>
      <c r="E285" s="130">
        <f>'[4]Covid Grants'!G2149</f>
        <v>0</v>
      </c>
      <c r="F285" s="130">
        <f>'[4]Covid Grants'!H2149</f>
        <v>0</v>
      </c>
      <c r="G285" s="131">
        <f>'[4]Covid Grants'!I2149</f>
        <v>0</v>
      </c>
      <c r="H285" s="48"/>
      <c r="I285" s="48"/>
    </row>
    <row r="286" spans="1:9" x14ac:dyDescent="0.25">
      <c r="A286" s="125" t="s">
        <v>122</v>
      </c>
      <c r="B286" s="90">
        <f>'[4]Covid Grants'!D2151</f>
        <v>0</v>
      </c>
      <c r="C286" s="90">
        <f>'[4]Covid Grants'!E2151</f>
        <v>0</v>
      </c>
      <c r="D286" s="90">
        <f>'[4]Covid Grants'!F2151</f>
        <v>0</v>
      </c>
      <c r="E286" s="90">
        <f>'[4]Covid Grants'!G2151</f>
        <v>0</v>
      </c>
      <c r="F286" s="90">
        <f>'[4]Covid Grants'!H2151</f>
        <v>0</v>
      </c>
      <c r="G286" s="91">
        <f>'[4]Covid Grants'!I2151</f>
        <v>0</v>
      </c>
      <c r="H286" s="48"/>
      <c r="I286" s="48"/>
    </row>
    <row r="287" spans="1:9" x14ac:dyDescent="0.25">
      <c r="A287" s="125"/>
      <c r="B287" s="130"/>
      <c r="C287" s="130"/>
      <c r="D287" s="130"/>
      <c r="E287" s="130"/>
      <c r="F287" s="130"/>
      <c r="G287" s="131"/>
      <c r="H287" s="48"/>
      <c r="I287" s="48"/>
    </row>
    <row r="288" spans="1:9" x14ac:dyDescent="0.25">
      <c r="A288" s="106" t="s">
        <v>53</v>
      </c>
      <c r="B288" s="130">
        <f>'[4]Covid Grants'!D2492</f>
        <v>0</v>
      </c>
      <c r="C288" s="130">
        <f>'[4]Covid Grants'!E2492</f>
        <v>0</v>
      </c>
      <c r="D288" s="130">
        <f>'[4]Covid Grants'!F2492</f>
        <v>0</v>
      </c>
      <c r="E288" s="130">
        <f>'[4]Covid Grants'!G2492</f>
        <v>0</v>
      </c>
      <c r="F288" s="130">
        <f>'[4]Covid Grants'!H2492</f>
        <v>0</v>
      </c>
      <c r="G288" s="131">
        <f>'[4]Covid Grants'!I2492</f>
        <v>0</v>
      </c>
      <c r="H288" s="48"/>
      <c r="I288" s="48"/>
    </row>
    <row r="289" spans="1:9" x14ac:dyDescent="0.25">
      <c r="A289" s="108"/>
      <c r="B289" s="130"/>
      <c r="C289" s="130"/>
      <c r="D289" s="130"/>
      <c r="E289" s="130"/>
      <c r="F289" s="130"/>
      <c r="G289" s="131"/>
      <c r="H289" s="48"/>
      <c r="I289" s="48"/>
    </row>
    <row r="290" spans="1:9" ht="13.8" thickBot="1" x14ac:dyDescent="0.3">
      <c r="A290" s="114" t="s">
        <v>104</v>
      </c>
      <c r="B290" s="92">
        <f>'[4]Covid Grants'!D2494</f>
        <v>0</v>
      </c>
      <c r="C290" s="92">
        <f>'[4]Covid Grants'!E2494</f>
        <v>0</v>
      </c>
      <c r="D290" s="92">
        <f>'[4]Covid Grants'!F2494</f>
        <v>0</v>
      </c>
      <c r="E290" s="92">
        <f>'[4]Covid Grants'!G2494</f>
        <v>0</v>
      </c>
      <c r="F290" s="92">
        <f>'[4]Covid Grants'!H2494</f>
        <v>0</v>
      </c>
      <c r="G290" s="94">
        <f>'[4]Covid Grants'!I2494</f>
        <v>0</v>
      </c>
      <c r="H290" s="48"/>
      <c r="I290" s="48"/>
    </row>
    <row r="291" spans="1:9" x14ac:dyDescent="0.25">
      <c r="I291" s="48"/>
    </row>
    <row r="292" spans="1:9" ht="13.8" thickBot="1" x14ac:dyDescent="0.3">
      <c r="A292" s="115"/>
      <c r="B292" s="58"/>
      <c r="C292" s="134"/>
      <c r="D292" s="58"/>
      <c r="E292" s="58"/>
      <c r="F292" s="58"/>
      <c r="G292" s="58"/>
      <c r="H292" s="48"/>
      <c r="I292" s="48"/>
    </row>
    <row r="293" spans="1:9" x14ac:dyDescent="0.25">
      <c r="A293" s="49" t="s">
        <v>133</v>
      </c>
      <c r="B293" s="102" t="s">
        <v>21</v>
      </c>
      <c r="C293" s="102" t="s">
        <v>21</v>
      </c>
      <c r="D293" s="102" t="s">
        <v>21</v>
      </c>
      <c r="E293" s="102" t="s">
        <v>21</v>
      </c>
      <c r="F293" s="102" t="s">
        <v>21</v>
      </c>
      <c r="G293" s="103" t="s">
        <v>21</v>
      </c>
      <c r="H293" s="48"/>
      <c r="I293" s="48"/>
    </row>
    <row r="294" spans="1:9" x14ac:dyDescent="0.25">
      <c r="A294" s="108" t="s">
        <v>100</v>
      </c>
      <c r="B294" s="135">
        <v>-866</v>
      </c>
      <c r="C294" s="130">
        <f>B297</f>
        <v>-415</v>
      </c>
      <c r="D294" s="130">
        <f>C297</f>
        <v>-4865</v>
      </c>
      <c r="E294" s="130">
        <f>D297</f>
        <v>-12341</v>
      </c>
      <c r="F294" s="130">
        <f>E297</f>
        <v>-19817</v>
      </c>
      <c r="G294" s="131">
        <f>F297</f>
        <v>-27293</v>
      </c>
      <c r="I294" s="48"/>
    </row>
    <row r="295" spans="1:9" x14ac:dyDescent="0.25">
      <c r="A295" s="23" t="s">
        <v>12</v>
      </c>
      <c r="B295" s="135">
        <v>-7549</v>
      </c>
      <c r="C295" s="135">
        <v>-7476</v>
      </c>
      <c r="D295" s="135">
        <v>-7476</v>
      </c>
      <c r="E295" s="135">
        <v>-7476</v>
      </c>
      <c r="F295" s="135">
        <v>-7476</v>
      </c>
      <c r="G295" s="135">
        <v>-7476</v>
      </c>
      <c r="H295" s="48"/>
      <c r="I295" s="48"/>
    </row>
    <row r="296" spans="1:9" x14ac:dyDescent="0.25">
      <c r="A296" s="23" t="s">
        <v>134</v>
      </c>
      <c r="B296" s="135">
        <v>8000</v>
      </c>
      <c r="C296" s="135">
        <v>3026</v>
      </c>
      <c r="D296" s="135">
        <v>0</v>
      </c>
      <c r="E296" s="135">
        <v>0</v>
      </c>
      <c r="F296" s="135">
        <v>0</v>
      </c>
      <c r="G296" s="136">
        <v>0</v>
      </c>
      <c r="H296" s="48"/>
      <c r="I296" s="48"/>
    </row>
    <row r="297" spans="1:9" ht="13.8" thickBot="1" x14ac:dyDescent="0.3">
      <c r="A297" s="114" t="s">
        <v>104</v>
      </c>
      <c r="B297" s="92">
        <f t="shared" ref="B297:G297" si="23">SUM(B294:B296)</f>
        <v>-415</v>
      </c>
      <c r="C297" s="93">
        <f t="shared" si="23"/>
        <v>-4865</v>
      </c>
      <c r="D297" s="92">
        <f t="shared" si="23"/>
        <v>-12341</v>
      </c>
      <c r="E297" s="92">
        <f t="shared" si="23"/>
        <v>-19817</v>
      </c>
      <c r="F297" s="92">
        <f t="shared" si="23"/>
        <v>-27293</v>
      </c>
      <c r="G297" s="94">
        <f t="shared" si="23"/>
        <v>-34769</v>
      </c>
      <c r="H297" s="48"/>
      <c r="I297" s="48"/>
    </row>
    <row r="298" spans="1:9" x14ac:dyDescent="0.25">
      <c r="A298" s="48"/>
      <c r="B298" s="48"/>
      <c r="C298" s="48"/>
      <c r="D298" s="48"/>
      <c r="E298" s="48"/>
      <c r="F298" s="48"/>
      <c r="G298" s="48"/>
      <c r="H298" s="48"/>
      <c r="I298" s="48"/>
    </row>
    <row r="299" spans="1:9" x14ac:dyDescent="0.25">
      <c r="A299" s="48"/>
      <c r="B299" s="48"/>
      <c r="C299" s="48"/>
      <c r="D299" s="48"/>
      <c r="E299" s="48"/>
      <c r="F299" s="48"/>
      <c r="G299" s="48"/>
      <c r="H299" s="48"/>
      <c r="I299" s="48"/>
    </row>
    <row r="300" spans="1:9" x14ac:dyDescent="0.25">
      <c r="A300" s="48"/>
      <c r="B300" s="48"/>
      <c r="C300" s="48"/>
      <c r="D300" s="48"/>
      <c r="E300" s="48"/>
      <c r="F300" s="48"/>
      <c r="G300" s="48"/>
      <c r="H300" s="48"/>
      <c r="I300" s="48"/>
    </row>
    <row r="301" spans="1:9" x14ac:dyDescent="0.25">
      <c r="A301" s="48"/>
      <c r="B301" s="48"/>
      <c r="C301" s="48"/>
      <c r="D301" s="48"/>
      <c r="E301" s="48"/>
      <c r="F301" s="48"/>
      <c r="G301" s="48"/>
      <c r="H301" s="48"/>
      <c r="I301" s="48"/>
    </row>
    <row r="302" spans="1:9" x14ac:dyDescent="0.25">
      <c r="A302" s="48"/>
      <c r="B302" s="48"/>
      <c r="C302" s="48"/>
      <c r="D302" s="48"/>
      <c r="E302" s="48"/>
      <c r="F302" s="48"/>
      <c r="G302" s="48"/>
      <c r="H302" s="48"/>
      <c r="I302" s="48"/>
    </row>
    <row r="303" spans="1:9" x14ac:dyDescent="0.25">
      <c r="A303" s="48"/>
      <c r="B303" s="48"/>
      <c r="C303" s="48"/>
      <c r="D303" s="48"/>
      <c r="E303" s="48"/>
      <c r="F303" s="48"/>
      <c r="G303" s="48"/>
      <c r="H303" s="48"/>
      <c r="I303" s="48"/>
    </row>
    <row r="304" spans="1:9" x14ac:dyDescent="0.25">
      <c r="A304" s="48"/>
      <c r="B304" s="48"/>
      <c r="C304" s="48"/>
      <c r="D304" s="48"/>
      <c r="E304" s="48"/>
      <c r="F304" s="48"/>
      <c r="G304" s="48"/>
      <c r="H304" s="48"/>
      <c r="I304" s="48"/>
    </row>
    <row r="305" spans="1:9" x14ac:dyDescent="0.25">
      <c r="A305" s="48"/>
      <c r="B305" s="48"/>
      <c r="C305" s="48"/>
      <c r="D305" s="48"/>
      <c r="E305" s="48"/>
      <c r="F305" s="48"/>
      <c r="G305" s="48"/>
      <c r="H305" s="48"/>
      <c r="I305" s="48"/>
    </row>
    <row r="306" spans="1:9" x14ac:dyDescent="0.25">
      <c r="A306" s="48"/>
      <c r="B306" s="48"/>
      <c r="C306" s="48"/>
      <c r="D306" s="48"/>
      <c r="E306" s="48"/>
      <c r="F306" s="48"/>
      <c r="G306" s="48"/>
      <c r="H306" s="48"/>
      <c r="I306" s="48"/>
    </row>
    <row r="307" spans="1:9" x14ac:dyDescent="0.25">
      <c r="A307" s="48"/>
      <c r="B307" s="48"/>
      <c r="C307" s="48"/>
      <c r="D307" s="48"/>
      <c r="E307" s="48"/>
      <c r="F307" s="48"/>
      <c r="G307" s="48"/>
      <c r="H307" s="48"/>
      <c r="I307" s="48"/>
    </row>
    <row r="308" spans="1:9" x14ac:dyDescent="0.25">
      <c r="A308" s="48"/>
      <c r="B308" s="48"/>
      <c r="C308" s="48"/>
      <c r="D308" s="48"/>
      <c r="E308" s="48"/>
      <c r="F308" s="48"/>
      <c r="G308" s="48"/>
      <c r="H308" s="48"/>
      <c r="I308" s="48"/>
    </row>
    <row r="309" spans="1:9" x14ac:dyDescent="0.25">
      <c r="A309" s="48"/>
      <c r="B309" s="48"/>
      <c r="C309" s="48"/>
      <c r="D309" s="48"/>
      <c r="E309" s="48"/>
      <c r="F309" s="48"/>
      <c r="G309" s="48"/>
      <c r="H309" s="48"/>
      <c r="I309" s="48"/>
    </row>
    <row r="310" spans="1:9" x14ac:dyDescent="0.25">
      <c r="A310" s="48"/>
      <c r="B310" s="48"/>
      <c r="C310" s="48"/>
      <c r="D310" s="48"/>
      <c r="E310" s="48"/>
      <c r="F310" s="48"/>
      <c r="G310" s="48"/>
      <c r="H310" s="48"/>
      <c r="I310" s="48"/>
    </row>
    <row r="311" spans="1:9" x14ac:dyDescent="0.25">
      <c r="A311" s="48"/>
      <c r="B311" s="48"/>
      <c r="C311" s="48"/>
      <c r="D311" s="48"/>
      <c r="E311" s="48"/>
      <c r="F311" s="48"/>
      <c r="G311" s="48"/>
      <c r="H311" s="48"/>
      <c r="I311" s="48"/>
    </row>
    <row r="312" spans="1:9" x14ac:dyDescent="0.25">
      <c r="A312" s="48"/>
      <c r="B312" s="48"/>
      <c r="C312" s="48"/>
      <c r="D312" s="48"/>
      <c r="E312" s="48"/>
      <c r="F312" s="48"/>
      <c r="G312" s="48"/>
      <c r="H312" s="48"/>
      <c r="I312" s="48"/>
    </row>
    <row r="313" spans="1:9" x14ac:dyDescent="0.25">
      <c r="A313" s="48"/>
      <c r="B313" s="48"/>
      <c r="C313" s="48"/>
      <c r="D313" s="48"/>
      <c r="E313" s="48"/>
      <c r="F313" s="48"/>
      <c r="G313" s="48"/>
      <c r="H313" s="48"/>
      <c r="I313" s="48"/>
    </row>
    <row r="314" spans="1:9" x14ac:dyDescent="0.25">
      <c r="A314" s="48"/>
      <c r="B314" s="48"/>
      <c r="C314" s="48"/>
      <c r="D314" s="48"/>
      <c r="E314" s="48"/>
      <c r="F314" s="48"/>
      <c r="G314" s="48"/>
      <c r="H314" s="48"/>
      <c r="I314" s="48"/>
    </row>
    <row r="315" spans="1:9" x14ac:dyDescent="0.25">
      <c r="A315" s="48"/>
      <c r="B315" s="48"/>
      <c r="C315" s="48"/>
      <c r="D315" s="48"/>
      <c r="E315" s="48"/>
      <c r="F315" s="48"/>
      <c r="G315" s="48"/>
      <c r="H315" s="48"/>
      <c r="I315" s="48"/>
    </row>
    <row r="316" spans="1:9" x14ac:dyDescent="0.25">
      <c r="A316" s="48"/>
      <c r="B316" s="48"/>
      <c r="C316" s="48"/>
      <c r="D316" s="48"/>
      <c r="E316" s="48"/>
      <c r="F316" s="48"/>
      <c r="G316" s="48"/>
      <c r="H316" s="48"/>
      <c r="I316" s="48"/>
    </row>
    <row r="317" spans="1:9" x14ac:dyDescent="0.25">
      <c r="A317" s="48"/>
      <c r="B317" s="48"/>
      <c r="C317" s="48"/>
      <c r="D317" s="48"/>
      <c r="E317" s="48"/>
      <c r="F317" s="48"/>
      <c r="G317" s="48"/>
      <c r="H317" s="48"/>
      <c r="I317" s="48"/>
    </row>
    <row r="318" spans="1:9" x14ac:dyDescent="0.25">
      <c r="A318" s="48"/>
      <c r="B318" s="48"/>
      <c r="C318" s="48"/>
      <c r="D318" s="48"/>
      <c r="E318" s="48"/>
      <c r="F318" s="48"/>
      <c r="G318" s="48"/>
      <c r="H318" s="48"/>
      <c r="I318" s="48"/>
    </row>
    <row r="319" spans="1:9" x14ac:dyDescent="0.25">
      <c r="A319" s="48"/>
      <c r="B319" s="48"/>
      <c r="C319" s="48"/>
      <c r="D319" s="48"/>
      <c r="E319" s="48"/>
      <c r="F319" s="48"/>
      <c r="G319" s="48"/>
      <c r="H319" s="48"/>
      <c r="I319" s="48"/>
    </row>
    <row r="320" spans="1:9" x14ac:dyDescent="0.25">
      <c r="A320" s="48"/>
      <c r="B320" s="48"/>
      <c r="C320" s="48"/>
      <c r="D320" s="48"/>
      <c r="E320" s="48"/>
      <c r="F320" s="48"/>
      <c r="G320" s="48"/>
      <c r="H320" s="48"/>
      <c r="I320" s="48"/>
    </row>
    <row r="321" spans="1:9" x14ac:dyDescent="0.25">
      <c r="A321" s="48"/>
      <c r="B321" s="48"/>
      <c r="C321" s="48"/>
      <c r="D321" s="48"/>
      <c r="E321" s="48"/>
      <c r="F321" s="48"/>
      <c r="G321" s="48"/>
      <c r="H321" s="48"/>
      <c r="I321" s="48"/>
    </row>
    <row r="322" spans="1:9" x14ac:dyDescent="0.25">
      <c r="A322" s="48"/>
      <c r="B322" s="48"/>
      <c r="C322" s="48"/>
      <c r="D322" s="48"/>
      <c r="E322" s="48"/>
      <c r="F322" s="48"/>
      <c r="G322" s="48"/>
      <c r="H322" s="48"/>
      <c r="I322" s="48"/>
    </row>
    <row r="323" spans="1:9" x14ac:dyDescent="0.25">
      <c r="A323" s="48"/>
      <c r="B323" s="48"/>
      <c r="C323" s="48"/>
      <c r="D323" s="48"/>
      <c r="E323" s="48"/>
      <c r="F323" s="48"/>
      <c r="G323" s="48"/>
      <c r="H323" s="48"/>
      <c r="I323" s="48"/>
    </row>
    <row r="324" spans="1:9" x14ac:dyDescent="0.25">
      <c r="A324" s="48"/>
      <c r="B324" s="48"/>
      <c r="C324" s="48"/>
      <c r="D324" s="48"/>
      <c r="E324" s="48"/>
      <c r="F324" s="48"/>
      <c r="G324" s="48"/>
    </row>
  </sheetData>
  <sheetProtection algorithmName="SHA-512" hashValue="KAHDLl8zA8ZvqoehPVEd7bS6FaAsRnCJnLJvuB/rBgMZCjutcRQt+KUuR8XBNNwgopC87t49ONbjP2HB25dBFg==" saltValue="XDhqJuTTCOEujqaV8tAA/w==" spinCount="100000" sheet="1" formatCells="0"/>
  <mergeCells count="2">
    <mergeCell ref="J13:Q13"/>
    <mergeCell ref="J14:Q14"/>
  </mergeCells>
  <conditionalFormatting sqref="H14">
    <cfRule type="containsText" dxfId="265" priority="74" operator="containsText" text="INCORRECT">
      <formula>NOT(ISERROR(SEARCH("INCORRECT",H14)))</formula>
    </cfRule>
    <cfRule type="containsText" dxfId="264" priority="75" operator="containsText" text="CORRECT">
      <formula>NOT(ISERROR(SEARCH("CORRECT",H14)))</formula>
    </cfRule>
  </conditionalFormatting>
  <conditionalFormatting sqref="B95:F95">
    <cfRule type="cellIs" dxfId="263" priority="73" operator="greaterThan">
      <formula>0</formula>
    </cfRule>
  </conditionalFormatting>
  <conditionalFormatting sqref="B108:G108">
    <cfRule type="cellIs" dxfId="262" priority="72" operator="greaterThan">
      <formula>0</formula>
    </cfRule>
  </conditionalFormatting>
  <conditionalFormatting sqref="B123:G123">
    <cfRule type="cellIs" dxfId="261" priority="71" operator="greaterThan">
      <formula>0</formula>
    </cfRule>
  </conditionalFormatting>
  <conditionalFormatting sqref="B136:G136">
    <cfRule type="cellIs" dxfId="260" priority="70" operator="greaterThan">
      <formula>0</formula>
    </cfRule>
  </conditionalFormatting>
  <conditionalFormatting sqref="B149:G149">
    <cfRule type="cellIs" dxfId="259" priority="69" operator="greaterThan">
      <formula>0</formula>
    </cfRule>
  </conditionalFormatting>
  <conditionalFormatting sqref="B161:F161">
    <cfRule type="cellIs" dxfId="258" priority="68" operator="greaterThan">
      <formula>0</formula>
    </cfRule>
  </conditionalFormatting>
  <conditionalFormatting sqref="B173:F173">
    <cfRule type="cellIs" dxfId="257" priority="67" operator="greaterThan">
      <formula>0</formula>
    </cfRule>
  </conditionalFormatting>
  <conditionalFormatting sqref="B184:F184">
    <cfRule type="cellIs" dxfId="256" priority="66" operator="greaterThan">
      <formula>0</formula>
    </cfRule>
  </conditionalFormatting>
  <conditionalFormatting sqref="B196:G196">
    <cfRule type="cellIs" dxfId="255" priority="65" operator="greaterThan">
      <formula>0</formula>
    </cfRule>
  </conditionalFormatting>
  <conditionalFormatting sqref="B225:F225">
    <cfRule type="cellIs" dxfId="254" priority="64" operator="greaterThan">
      <formula>0</formula>
    </cfRule>
  </conditionalFormatting>
  <conditionalFormatting sqref="B78:G78">
    <cfRule type="cellIs" dxfId="253" priority="63" operator="greaterThan">
      <formula>0</formula>
    </cfRule>
  </conditionalFormatting>
  <conditionalFormatting sqref="B80:G80">
    <cfRule type="cellIs" dxfId="252" priority="62" operator="greaterThan">
      <formula>0</formula>
    </cfRule>
  </conditionalFormatting>
  <conditionalFormatting sqref="B15">
    <cfRule type="cellIs" dxfId="251" priority="61" operator="greaterThan">
      <formula>0</formula>
    </cfRule>
  </conditionalFormatting>
  <conditionalFormatting sqref="C15:G15">
    <cfRule type="cellIs" dxfId="250" priority="60" operator="greaterThan">
      <formula>0</formula>
    </cfRule>
  </conditionalFormatting>
  <conditionalFormatting sqref="G161">
    <cfRule type="cellIs" dxfId="249" priority="59" operator="greaterThan">
      <formula>0</formula>
    </cfRule>
  </conditionalFormatting>
  <conditionalFormatting sqref="G173">
    <cfRule type="cellIs" dxfId="248" priority="58" operator="greaterThan">
      <formula>0</formula>
    </cfRule>
  </conditionalFormatting>
  <conditionalFormatting sqref="G184">
    <cfRule type="cellIs" dxfId="247" priority="57" operator="greaterThan">
      <formula>0</formula>
    </cfRule>
  </conditionalFormatting>
  <conditionalFormatting sqref="G225">
    <cfRule type="cellIs" dxfId="246" priority="56" operator="greaterThan">
      <formula>0</formula>
    </cfRule>
  </conditionalFormatting>
  <conditionalFormatting sqref="G95">
    <cfRule type="cellIs" dxfId="245" priority="55" operator="greaterThan">
      <formula>0</formula>
    </cfRule>
  </conditionalFormatting>
  <conditionalFormatting sqref="B216:G216">
    <cfRule type="cellIs" dxfId="244" priority="54" operator="greaterThan">
      <formula>0</formula>
    </cfRule>
  </conditionalFormatting>
  <conditionalFormatting sqref="B207:G207">
    <cfRule type="cellIs" dxfId="243" priority="53" operator="greaterThan">
      <formula>0</formula>
    </cfRule>
  </conditionalFormatting>
  <conditionalFormatting sqref="J227:J255">
    <cfRule type="expression" dxfId="242" priority="50">
      <formula>AND(N227=1,K227="")</formula>
    </cfRule>
    <cfRule type="expression" dxfId="241" priority="51">
      <formula>AND(ABS(J227)&gt;0.2499,K227="")</formula>
    </cfRule>
    <cfRule type="expression" dxfId="240" priority="52">
      <formula>AND(ABS(J227)&gt;0.2499,K227&lt;&gt;"")</formula>
    </cfRule>
  </conditionalFormatting>
  <conditionalFormatting sqref="B245:G245">
    <cfRule type="cellIs" dxfId="239" priority="49" operator="greaterThan">
      <formula>0</formula>
    </cfRule>
  </conditionalFormatting>
  <conditionalFormatting sqref="B236:G236">
    <cfRule type="cellIs" dxfId="238" priority="48" operator="greaterThan">
      <formula>0</formula>
    </cfRule>
  </conditionalFormatting>
  <conditionalFormatting sqref="J256:J264">
    <cfRule type="expression" dxfId="237" priority="45">
      <formula>AND(N256=1,K256="")</formula>
    </cfRule>
    <cfRule type="expression" dxfId="236" priority="46">
      <formula>AND(ABS(J256)&gt;0.2499,K256="")</formula>
    </cfRule>
    <cfRule type="expression" dxfId="235" priority="47">
      <formula>AND(ABS(J256)&gt;0.2499,K256&lt;&gt;"")</formula>
    </cfRule>
  </conditionalFormatting>
  <conditionalFormatting sqref="B292:F292">
    <cfRule type="cellIs" dxfId="234" priority="44" operator="greaterThan">
      <formula>0</formula>
    </cfRule>
  </conditionalFormatting>
  <conditionalFormatting sqref="G292">
    <cfRule type="cellIs" dxfId="233" priority="43" operator="greaterThan">
      <formula>0</formula>
    </cfRule>
  </conditionalFormatting>
  <conditionalFormatting sqref="B263:G264">
    <cfRule type="cellIs" dxfId="232" priority="41" operator="greaterThan">
      <formula>0</formula>
    </cfRule>
  </conditionalFormatting>
  <conditionalFormatting sqref="B254:G254">
    <cfRule type="cellIs" dxfId="231" priority="42" operator="greaterThan">
      <formula>0</formula>
    </cfRule>
  </conditionalFormatting>
  <conditionalFormatting sqref="B272:G272">
    <cfRule type="cellIs" dxfId="230" priority="40" operator="greaterThan">
      <formula>0</formula>
    </cfRule>
  </conditionalFormatting>
  <conditionalFormatting sqref="B297:G297">
    <cfRule type="cellIs" dxfId="229" priority="39" operator="greaterThan">
      <formula>0</formula>
    </cfRule>
  </conditionalFormatting>
  <conditionalFormatting sqref="B281:G281">
    <cfRule type="cellIs" dxfId="228" priority="38" operator="greaterThan">
      <formula>0</formula>
    </cfRule>
  </conditionalFormatting>
  <conditionalFormatting sqref="B290:G290">
    <cfRule type="cellIs" dxfId="227" priority="37" operator="greaterThan">
      <formula>0</formula>
    </cfRule>
  </conditionalFormatting>
  <conditionalFormatting sqref="J25:J36">
    <cfRule type="expression" dxfId="226" priority="34">
      <formula>AND(N25=1,K25="")</formula>
    </cfRule>
    <cfRule type="expression" dxfId="225" priority="35">
      <formula>AND(ABS(J25)&gt;0.2499,K25="")</formula>
    </cfRule>
    <cfRule type="expression" dxfId="224" priority="36">
      <formula>AND(ABS(J25)&gt;0.2499,K25&lt;&gt;"")</formula>
    </cfRule>
  </conditionalFormatting>
  <conditionalFormatting sqref="J25:J36">
    <cfRule type="expression" dxfId="223" priority="33">
      <formula>AND(N25=0,K25&lt;&gt;"")</formula>
    </cfRule>
  </conditionalFormatting>
  <conditionalFormatting sqref="J43:J73">
    <cfRule type="expression" dxfId="222" priority="30">
      <formula>AND(N43=1,K43="")</formula>
    </cfRule>
    <cfRule type="expression" dxfId="221" priority="31">
      <formula>AND(ABS(J43)&gt;0.2499,K43="")</formula>
    </cfRule>
    <cfRule type="expression" dxfId="220" priority="32">
      <formula>AND(ABS(J43)&gt;0.2499,K43&lt;&gt;"")</formula>
    </cfRule>
  </conditionalFormatting>
  <conditionalFormatting sqref="J43:J73">
    <cfRule type="expression" dxfId="219" priority="29">
      <formula>AND(N43=0,K43&lt;&gt;"")</formula>
    </cfRule>
  </conditionalFormatting>
  <conditionalFormatting sqref="C154:G154">
    <cfRule type="cellIs" dxfId="218" priority="28" operator="greaterThan">
      <formula>0</formula>
    </cfRule>
  </conditionalFormatting>
  <conditionalFormatting sqref="B154">
    <cfRule type="cellIs" dxfId="217" priority="27" operator="greaterThan">
      <formula>0</formula>
    </cfRule>
  </conditionalFormatting>
  <conditionalFormatting sqref="C166:G166">
    <cfRule type="cellIs" dxfId="216" priority="26" operator="greaterThan">
      <formula>0</formula>
    </cfRule>
  </conditionalFormatting>
  <conditionalFormatting sqref="B166">
    <cfRule type="cellIs" dxfId="215" priority="25" operator="greaterThan">
      <formula>0</formula>
    </cfRule>
  </conditionalFormatting>
  <conditionalFormatting sqref="C178:G178">
    <cfRule type="cellIs" dxfId="214" priority="24" operator="greaterThan">
      <formula>0</formula>
    </cfRule>
  </conditionalFormatting>
  <conditionalFormatting sqref="B178">
    <cfRule type="cellIs" dxfId="213" priority="23" operator="greaterThan">
      <formula>0</formula>
    </cfRule>
  </conditionalFormatting>
  <conditionalFormatting sqref="C189:G189">
    <cfRule type="cellIs" dxfId="212" priority="22" operator="greaterThan">
      <formula>0</formula>
    </cfRule>
  </conditionalFormatting>
  <conditionalFormatting sqref="B189">
    <cfRule type="cellIs" dxfId="211" priority="21" operator="greaterThan">
      <formula>0</formula>
    </cfRule>
  </conditionalFormatting>
  <conditionalFormatting sqref="C201:G201">
    <cfRule type="cellIs" dxfId="210" priority="20" operator="greaterThan">
      <formula>0</formula>
    </cfRule>
  </conditionalFormatting>
  <conditionalFormatting sqref="B201">
    <cfRule type="cellIs" dxfId="209" priority="19" operator="greaterThan">
      <formula>0</formula>
    </cfRule>
  </conditionalFormatting>
  <conditionalFormatting sqref="C210:G210">
    <cfRule type="cellIs" dxfId="208" priority="18" operator="greaterThan">
      <formula>0</formula>
    </cfRule>
  </conditionalFormatting>
  <conditionalFormatting sqref="B210">
    <cfRule type="cellIs" dxfId="207" priority="17" operator="greaterThan">
      <formula>0</formula>
    </cfRule>
  </conditionalFormatting>
  <conditionalFormatting sqref="C219:G219">
    <cfRule type="cellIs" dxfId="206" priority="16" operator="greaterThan">
      <formula>0</formula>
    </cfRule>
  </conditionalFormatting>
  <conditionalFormatting sqref="B219">
    <cfRule type="cellIs" dxfId="205" priority="15" operator="greaterThan">
      <formula>0</formula>
    </cfRule>
  </conditionalFormatting>
  <conditionalFormatting sqref="C230:G230">
    <cfRule type="cellIs" dxfId="204" priority="14" operator="greaterThan">
      <formula>0</formula>
    </cfRule>
  </conditionalFormatting>
  <conditionalFormatting sqref="B230">
    <cfRule type="cellIs" dxfId="203" priority="13" operator="greaterThan">
      <formula>0</formula>
    </cfRule>
  </conditionalFormatting>
  <conditionalFormatting sqref="C239:G239">
    <cfRule type="cellIs" dxfId="202" priority="12" operator="greaterThan">
      <formula>0</formula>
    </cfRule>
  </conditionalFormatting>
  <conditionalFormatting sqref="B239">
    <cfRule type="cellIs" dxfId="201" priority="11" operator="greaterThan">
      <formula>0</formula>
    </cfRule>
  </conditionalFormatting>
  <conditionalFormatting sqref="C248:G248">
    <cfRule type="cellIs" dxfId="200" priority="10" operator="greaterThan">
      <formula>0</formula>
    </cfRule>
  </conditionalFormatting>
  <conditionalFormatting sqref="B248">
    <cfRule type="cellIs" dxfId="199" priority="9" operator="greaterThan">
      <formula>0</formula>
    </cfRule>
  </conditionalFormatting>
  <conditionalFormatting sqref="C257:G257">
    <cfRule type="cellIs" dxfId="198" priority="8" operator="greaterThan">
      <formula>0</formula>
    </cfRule>
  </conditionalFormatting>
  <conditionalFormatting sqref="B257">
    <cfRule type="cellIs" dxfId="197" priority="7" operator="greaterThan">
      <formula>0</formula>
    </cfRule>
  </conditionalFormatting>
  <conditionalFormatting sqref="C266:G266">
    <cfRule type="cellIs" dxfId="196" priority="6" operator="greaterThan">
      <formula>0</formula>
    </cfRule>
  </conditionalFormatting>
  <conditionalFormatting sqref="B266">
    <cfRule type="cellIs" dxfId="195" priority="5" operator="greaterThan">
      <formula>0</formula>
    </cfRule>
  </conditionalFormatting>
  <conditionalFormatting sqref="C275:G275">
    <cfRule type="cellIs" dxfId="194" priority="4" operator="greaterThan">
      <formula>0</formula>
    </cfRule>
  </conditionalFormatting>
  <conditionalFormatting sqref="B275">
    <cfRule type="cellIs" dxfId="193" priority="3" operator="greaterThan">
      <formula>0</formula>
    </cfRule>
  </conditionalFormatting>
  <conditionalFormatting sqref="C284:G284">
    <cfRule type="cellIs" dxfId="192" priority="2" operator="greaterThan">
      <formula>0</formula>
    </cfRule>
  </conditionalFormatting>
  <conditionalFormatting sqref="B284">
    <cfRule type="cellIs" dxfId="191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68" fitToHeight="0" orientation="portrait" horizontalDpi="90" verticalDpi="9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  <pageSetUpPr fitToPage="1"/>
  </sheetPr>
  <dimension ref="C1:N90"/>
  <sheetViews>
    <sheetView showGridLines="0" showRowColHeaders="0" workbookViewId="0">
      <pane ySplit="3" topLeftCell="A67" activePane="bottomLeft" state="frozen"/>
      <selection pane="bottomLeft" activeCell="F63" sqref="F63"/>
    </sheetView>
  </sheetViews>
  <sheetFormatPr defaultColWidth="9.109375" defaultRowHeight="13.2" x14ac:dyDescent="0.25"/>
  <cols>
    <col min="1" max="2" width="1.109375" style="137" customWidth="1"/>
    <col min="3" max="3" width="38.5546875" style="137" customWidth="1"/>
    <col min="4" max="8" width="14.109375" style="137" customWidth="1"/>
    <col min="9" max="9" width="15.109375" style="137" customWidth="1"/>
    <col min="10" max="10" width="7" style="137" customWidth="1"/>
    <col min="11" max="11" width="14.33203125" style="137" customWidth="1"/>
    <col min="12" max="12" width="18.109375" style="137" customWidth="1"/>
    <col min="13" max="14" width="1.5546875" style="137" customWidth="1"/>
    <col min="15" max="16384" width="9.109375" style="137"/>
  </cols>
  <sheetData>
    <row r="1" spans="3:14" ht="5.25" customHeight="1" x14ac:dyDescent="0.25"/>
    <row r="2" spans="3:14" ht="5.25" customHeight="1" thickBot="1" x14ac:dyDescent="0.3"/>
    <row r="3" spans="3:14" ht="15.6" thickBot="1" x14ac:dyDescent="0.3">
      <c r="C3" s="182" t="s">
        <v>135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4"/>
    </row>
    <row r="4" spans="3:14" ht="13.8" thickBot="1" x14ac:dyDescent="0.3"/>
    <row r="5" spans="3:14" ht="13.8" thickBot="1" x14ac:dyDescent="0.3">
      <c r="C5" s="173" t="s">
        <v>136</v>
      </c>
      <c r="D5" s="174"/>
      <c r="E5" s="174"/>
      <c r="F5" s="175"/>
      <c r="I5" s="137" t="s">
        <v>137</v>
      </c>
      <c r="K5" s="138">
        <v>9253128</v>
      </c>
    </row>
    <row r="6" spans="3:14" ht="13.8" thickBot="1" x14ac:dyDescent="0.3">
      <c r="C6" s="139" t="s">
        <v>138</v>
      </c>
      <c r="D6" s="140" t="s">
        <v>139</v>
      </c>
      <c r="E6" s="140" t="s">
        <v>140</v>
      </c>
      <c r="F6" s="141" t="s">
        <v>141</v>
      </c>
    </row>
    <row r="7" spans="3:14" x14ac:dyDescent="0.25">
      <c r="C7" s="139"/>
      <c r="D7" s="140"/>
      <c r="E7" s="140"/>
      <c r="F7" s="141"/>
      <c r="H7" s="173" t="s">
        <v>142</v>
      </c>
      <c r="I7" s="174"/>
      <c r="J7" s="174"/>
      <c r="K7" s="174"/>
      <c r="L7" s="175"/>
    </row>
    <row r="8" spans="3:14" x14ac:dyDescent="0.25">
      <c r="C8" s="139" t="s">
        <v>143</v>
      </c>
      <c r="D8" s="140">
        <f>VLOOKUP(K5,'[4]NEW ISB'!C6:E339,3,FALSE)</f>
        <v>307</v>
      </c>
      <c r="E8" s="140">
        <f>'[4]2 - Pupil No.'!B19</f>
        <v>307</v>
      </c>
      <c r="F8" s="142" t="str">
        <f>IFERROR(IF(D8=E8,"CORRECT","INCORRECT"),"INCORRECT")</f>
        <v>CORRECT</v>
      </c>
      <c r="H8" s="139" t="s">
        <v>138</v>
      </c>
      <c r="I8" s="140"/>
      <c r="J8" s="140"/>
      <c r="K8" s="140" t="s">
        <v>140</v>
      </c>
      <c r="L8" s="141" t="s">
        <v>141</v>
      </c>
    </row>
    <row r="9" spans="3:14" x14ac:dyDescent="0.25">
      <c r="C9" s="139" t="s">
        <v>144</v>
      </c>
      <c r="D9" s="143">
        <f>VLOOKUP(K5,'[4]NEW ISB'!C6:BZ339,76,FALSE)</f>
        <v>1365007.4191489909</v>
      </c>
      <c r="E9" s="143">
        <f>'Scenario B'!C19</f>
        <v>1365007</v>
      </c>
      <c r="F9" s="142" t="str">
        <f>IFERROR(IF(ABS(D9-E9)&lt;5, "CORRECT", "INCORRECT"), "INCORRECT")</f>
        <v>CORRECT</v>
      </c>
      <c r="H9" s="139"/>
      <c r="I9" s="140"/>
      <c r="J9" s="140"/>
      <c r="K9" s="140"/>
      <c r="L9" s="141"/>
    </row>
    <row r="10" spans="3:14" ht="13.8" thickBot="1" x14ac:dyDescent="0.3">
      <c r="C10" s="144"/>
      <c r="D10" s="145"/>
      <c r="E10" s="145"/>
      <c r="F10" s="146"/>
      <c r="H10" s="176" t="s">
        <v>145</v>
      </c>
      <c r="I10" s="177"/>
      <c r="J10" s="177"/>
      <c r="K10" s="143">
        <f>'Scenario B'!C15</f>
        <v>-61795.550000000047</v>
      </c>
      <c r="L10" s="142" t="str">
        <f>IF(ISBLANK('Scenario B'!B15), "NOT ENTERED", "ENTERED")</f>
        <v>ENTERED</v>
      </c>
    </row>
    <row r="11" spans="3:14" ht="13.8" thickBot="1" x14ac:dyDescent="0.3">
      <c r="H11" s="176" t="s">
        <v>146</v>
      </c>
      <c r="I11" s="177"/>
      <c r="J11" s="177"/>
      <c r="K11" s="143">
        <f>IF(ISBLANK('[4]7 - Pupil Premium FSM'!G13), "", '[4]7 - Pupil Premium FSM'!G13)</f>
        <v>-11512.759999999995</v>
      </c>
      <c r="L11" s="142" t="str">
        <f>IF(ISBLANK('[4]7 - Pupil Premium FSM'!F13), "NOT ENTERED", "ENTERED")</f>
        <v>ENTERED</v>
      </c>
    </row>
    <row r="12" spans="3:14" ht="13.8" thickBot="1" x14ac:dyDescent="0.3">
      <c r="C12" s="147" t="s">
        <v>147</v>
      </c>
      <c r="D12" s="148" t="str">
        <f>IF('[4]6 - Income &amp; Expenditure'!B5="", "NOT ENTERED", "ENTERED")</f>
        <v>ENTERED</v>
      </c>
      <c r="H12" s="176" t="s">
        <v>106</v>
      </c>
      <c r="I12" s="177"/>
      <c r="J12" s="177"/>
      <c r="K12" s="143">
        <f>IF(ISBLANK('[4]7a - Pupil Premium Service'!G11), "", '[4]7a - Pupil Premium Service'!G11)</f>
        <v>-9</v>
      </c>
      <c r="L12" s="142" t="str">
        <f>IF(ISBLANK('[4]7a - Pupil Premium Service'!F11), "NOT ENTERED", "ENTERED")</f>
        <v>ENTERED</v>
      </c>
    </row>
    <row r="13" spans="3:14" ht="13.8" thickBot="1" x14ac:dyDescent="0.3">
      <c r="H13" s="176" t="s">
        <v>109</v>
      </c>
      <c r="I13" s="177"/>
      <c r="J13" s="177"/>
      <c r="K13" s="143">
        <f>IF(ISBLANK('[4]7b - Pupil Premium LAC'!G11), "", '[4]7b - Pupil Premium LAC'!G11)</f>
        <v>-5120.24</v>
      </c>
      <c r="L13" s="142" t="str">
        <f>IF(ISBLANK('[4]7b - Pupil Premium LAC'!F11), "NOT ENTERED", "ENTERED")</f>
        <v>ENTERED</v>
      </c>
    </row>
    <row r="14" spans="3:14" x14ac:dyDescent="0.25">
      <c r="C14" s="173" t="s">
        <v>148</v>
      </c>
      <c r="D14" s="174"/>
      <c r="E14" s="175"/>
      <c r="H14" s="176" t="s">
        <v>114</v>
      </c>
      <c r="I14" s="177"/>
      <c r="J14" s="177"/>
      <c r="K14" s="143">
        <f>IF(ISBLANK('[4]7c - Pupil Premium Post LAC'!G11), "", '[4]7c - Pupil Premium Post LAC'!G11)</f>
        <v>-5412</v>
      </c>
      <c r="L14" s="142" t="str">
        <f>IF(ISBLANK('[4]7c - Pupil Premium Post LAC'!F11), "NOT ENTERED", "ENTERED")</f>
        <v>ENTERED</v>
      </c>
    </row>
    <row r="15" spans="3:14" x14ac:dyDescent="0.25">
      <c r="C15" s="139" t="s">
        <v>138</v>
      </c>
      <c r="D15" s="140" t="s">
        <v>140</v>
      </c>
      <c r="E15" s="141" t="s">
        <v>141</v>
      </c>
      <c r="H15" s="139" t="s">
        <v>149</v>
      </c>
      <c r="I15" s="149"/>
      <c r="J15" s="149"/>
      <c r="K15" s="143">
        <f>IF(ISBLANK('[4]7d - Pupil Premium EY'!G9), "", '[4]7d - Pupil Premium EY'!G9)</f>
        <v>0</v>
      </c>
      <c r="L15" s="142" t="str">
        <f>IF(ISBLANK('[4]7d - Pupil Premium EY'!F9), "NOT ENTERED", "ENTERED")</f>
        <v>ENTERED</v>
      </c>
    </row>
    <row r="16" spans="3:14" x14ac:dyDescent="0.25">
      <c r="C16" s="139"/>
      <c r="D16" s="140"/>
      <c r="E16" s="141"/>
      <c r="H16" s="139" t="s">
        <v>150</v>
      </c>
      <c r="I16" s="149"/>
      <c r="J16" s="149"/>
      <c r="K16" s="143">
        <f>IF(ISBLANK('[4]8 - PE and Sport'!G11), "", '[4]8 - PE and Sport'!G11)</f>
        <v>-7266.4500000000007</v>
      </c>
      <c r="L16" s="142" t="str">
        <f>IF(ISBLANK('[4]8 - PE and Sport'!F11), "NOT ENTERED", "ENTERED")</f>
        <v>ENTERED</v>
      </c>
    </row>
    <row r="17" spans="3:12" x14ac:dyDescent="0.25">
      <c r="C17" s="139" t="s">
        <v>151</v>
      </c>
      <c r="D17" s="140"/>
      <c r="E17" s="142" t="str">
        <f>IF('[4]3d - High Needs'!E50="", "NOT ENTERED", "ENTERED")</f>
        <v>ENTERED</v>
      </c>
      <c r="H17" s="139" t="s">
        <v>152</v>
      </c>
      <c r="I17" s="149"/>
      <c r="J17" s="149"/>
      <c r="K17" s="143">
        <f>IF(ISBLANK('[4]8a - UIFSM'!G9), "", '[4]8a - UIFSM'!G9)</f>
        <v>-18799.559999999998</v>
      </c>
      <c r="L17" s="142" t="str">
        <f>IF(ISBLANK('[4]8a - UIFSM'!F9), "NOT ENTERED", "ENTERED")</f>
        <v>ENTERED</v>
      </c>
    </row>
    <row r="18" spans="3:12" x14ac:dyDescent="0.25">
      <c r="C18" s="139"/>
      <c r="D18" s="140"/>
      <c r="E18" s="141"/>
      <c r="H18" s="139" t="s">
        <v>126</v>
      </c>
      <c r="I18" s="149"/>
      <c r="J18" s="149"/>
      <c r="K18" s="143">
        <f>IF(ISBLANK('[4]8b - Vulnerable Bursary'!G9), "", '[4]8b - Vulnerable Bursary'!G9)</f>
        <v>0</v>
      </c>
      <c r="L18" s="142" t="str">
        <f>IF(ISBLANK('[4]8b - Vulnerable Bursary'!F9), "NOT ENTERED", "ENTERED")</f>
        <v>ENTERED</v>
      </c>
    </row>
    <row r="19" spans="3:12" ht="13.8" thickBot="1" x14ac:dyDescent="0.3">
      <c r="C19" s="144"/>
      <c r="D19" s="145"/>
      <c r="E19" s="146"/>
      <c r="H19" s="139" t="s">
        <v>153</v>
      </c>
      <c r="I19" s="149"/>
      <c r="J19" s="149"/>
      <c r="K19" s="143">
        <f>IF(ISBLANK('[4]8c - 16-19 Bursary'!G9), "", '[4]8c - 16-19 Bursary'!G9)</f>
        <v>0</v>
      </c>
      <c r="L19" s="142" t="str">
        <f>IF(ISBLANK('[4]8c - 16-19 Bursary'!F9), "NOT ENTERED", "ENTERED")</f>
        <v>ENTERED</v>
      </c>
    </row>
    <row r="20" spans="3:12" ht="13.8" thickBot="1" x14ac:dyDescent="0.3">
      <c r="C20" s="140"/>
      <c r="D20" s="140"/>
      <c r="E20" s="140"/>
      <c r="H20" s="139" t="str">
        <f>'[4]Covid Grants'!B7</f>
        <v>Recovery Premium</v>
      </c>
      <c r="I20" s="149"/>
      <c r="J20" s="149"/>
      <c r="K20" s="143">
        <f>'[4]Covid Grants'!E10</f>
        <v>-3071</v>
      </c>
      <c r="L20" s="142" t="str">
        <f>IF(ISBLANK('[4]Covid Grants'!D10), "NOT ENTERED", "ENTERED")</f>
        <v>ENTERED</v>
      </c>
    </row>
    <row r="21" spans="3:12" ht="15.75" customHeight="1" thickBot="1" x14ac:dyDescent="0.3">
      <c r="C21" s="178" t="s">
        <v>154</v>
      </c>
      <c r="D21" s="179"/>
      <c r="E21" s="148" t="str">
        <f>IF(OR(ISBLANK('Scenario B'!B5),ISBLANK('Scenario B'!B7),ISBLANK('Scenario B'!B9),ISBLANK('Scenario B'!B11)),"NOT ENTERED","ENTERED")</f>
        <v>ENTERED</v>
      </c>
      <c r="H21" s="139" t="str">
        <f>'[4]Covid Grants'!B363</f>
        <v>School Led Tutoring Grant</v>
      </c>
      <c r="I21" s="149"/>
      <c r="J21" s="149"/>
      <c r="K21" s="143">
        <f>'[4]Covid Grants'!E366</f>
        <v>-1965</v>
      </c>
      <c r="L21" s="142" t="str">
        <f>IF(ISBLANK('[4]Covid Grants'!D366), "NOT ENTERED", "ENTERED")</f>
        <v>ENTERED</v>
      </c>
    </row>
    <row r="22" spans="3:12" ht="13.8" thickBot="1" x14ac:dyDescent="0.3">
      <c r="C22" s="140"/>
      <c r="D22" s="140"/>
      <c r="E22" s="140"/>
      <c r="H22" s="139" t="str">
        <f>'[4]Covid Grants'!B719</f>
        <v>Holiday Activites and Food</v>
      </c>
      <c r="I22" s="149"/>
      <c r="J22" s="149"/>
      <c r="K22" s="143">
        <f>'[4]Covid Grants'!E722</f>
        <v>0</v>
      </c>
      <c r="L22" s="142" t="str">
        <f>IF(ISBLANK('[4]Covid Grants'!D722), "NOT ENTERED", "ENTERED")</f>
        <v>ENTERED</v>
      </c>
    </row>
    <row r="23" spans="3:12" x14ac:dyDescent="0.25">
      <c r="C23" s="173" t="s">
        <v>155</v>
      </c>
      <c r="D23" s="174"/>
      <c r="E23" s="175"/>
      <c r="H23" s="139" t="str">
        <f>'[4]Covid Grants'!B1075</f>
        <v>Catch Up Premium</v>
      </c>
      <c r="I23" s="149"/>
      <c r="J23" s="149"/>
      <c r="K23" s="143">
        <f>'[4]Covid Grants'!E1078</f>
        <v>-8686</v>
      </c>
      <c r="L23" s="142" t="str">
        <f>IF(ISBLANK('[4]Covid Grants'!D1078), "NOT ENTERED", "ENTERED")</f>
        <v>ENTERED</v>
      </c>
    </row>
    <row r="24" spans="3:12" x14ac:dyDescent="0.25">
      <c r="C24" s="139"/>
      <c r="D24" s="140"/>
      <c r="E24" s="141"/>
      <c r="H24" s="139">
        <f>'[4]Covid Grants'!B1431</f>
        <v>0</v>
      </c>
      <c r="I24" s="149"/>
      <c r="J24" s="149"/>
      <c r="K24" s="143">
        <f>'[4]Covid Grants'!E1434</f>
        <v>0</v>
      </c>
      <c r="L24" s="142" t="str">
        <f>IF(ISBLANK('[4]Covid Grants'!D1434), "NOT ENTERED", "ENTERED")</f>
        <v>ENTERED</v>
      </c>
    </row>
    <row r="25" spans="3:12" x14ac:dyDescent="0.25">
      <c r="C25" s="139" t="s">
        <v>156</v>
      </c>
      <c r="D25" s="180" t="str">
        <f>IFERROR(IF(VLOOKUP("Account code not found",'[4]6 - Income &amp; Expenditure'!B:B,1,FALSE)&lt;&gt;"", "Incorrect account codes used", "Incorrect account codes used"), "No incorrect account codes found")</f>
        <v>No incorrect account codes found</v>
      </c>
      <c r="E25" s="181"/>
      <c r="H25" s="139">
        <f>'[4]Covid Grants'!B1786</f>
        <v>0</v>
      </c>
      <c r="I25" s="149"/>
      <c r="J25" s="149"/>
      <c r="K25" s="143">
        <f>'[4]Covid Grants'!E1789</f>
        <v>0</v>
      </c>
      <c r="L25" s="142" t="str">
        <f>IF(ISBLANK('[4]Covid Grants'!D1789), "NOT ENTERED", "ENTERED")</f>
        <v>ENTERED</v>
      </c>
    </row>
    <row r="26" spans="3:12" ht="13.8" thickBot="1" x14ac:dyDescent="0.3">
      <c r="C26" s="144"/>
      <c r="D26" s="145"/>
      <c r="E26" s="146"/>
      <c r="H26" s="144">
        <f>'[4]Covid Grants'!B2141</f>
        <v>0</v>
      </c>
      <c r="I26" s="150"/>
      <c r="J26" s="150"/>
      <c r="K26" s="151">
        <f>'[4]Covid Grants'!E2144</f>
        <v>0</v>
      </c>
      <c r="L26" s="152" t="str">
        <f>IF(ISBLANK('[4]Covid Grants'!D2144), "NOT ENTERED", "ENTERED")</f>
        <v>ENTERED</v>
      </c>
    </row>
    <row r="27" spans="3:12" ht="15" thickBot="1" x14ac:dyDescent="0.35">
      <c r="C27" s="140"/>
      <c r="D27" s="140"/>
      <c r="E27" s="140"/>
      <c r="H27" s="149"/>
      <c r="I27" s="153"/>
      <c r="J27" s="153"/>
    </row>
    <row r="28" spans="3:12" ht="15" customHeight="1" x14ac:dyDescent="0.25">
      <c r="C28" s="173" t="s">
        <v>157</v>
      </c>
      <c r="D28" s="174"/>
      <c r="E28" s="174"/>
      <c r="F28" s="174"/>
      <c r="G28" s="174"/>
      <c r="H28" s="174"/>
      <c r="I28" s="175"/>
    </row>
    <row r="29" spans="3:12" x14ac:dyDescent="0.25">
      <c r="C29" s="139" t="s">
        <v>138</v>
      </c>
      <c r="D29" s="140" t="str">
        <f>"Status 2021/22 "</f>
        <v xml:space="preserve">Status 2021/22 </v>
      </c>
      <c r="E29" s="140" t="str">
        <f>"Status 2022/23 "</f>
        <v xml:space="preserve">Status 2022/23 </v>
      </c>
      <c r="F29" s="140" t="str">
        <f>"Status 2023/24 "</f>
        <v xml:space="preserve">Status 2023/24 </v>
      </c>
      <c r="G29" s="140" t="str">
        <f>"Status 2024/25 "</f>
        <v xml:space="preserve">Status 2024/25 </v>
      </c>
      <c r="H29" s="140" t="str">
        <f>"Status 2025/26 "</f>
        <v xml:space="preserve">Status 2025/26 </v>
      </c>
      <c r="I29" s="141" t="str">
        <f>"Status 2026/27 "</f>
        <v xml:space="preserve">Status 2026/27 </v>
      </c>
    </row>
    <row r="30" spans="3:12" x14ac:dyDescent="0.25">
      <c r="C30" s="139"/>
      <c r="D30" s="140"/>
      <c r="E30" s="140"/>
      <c r="F30" s="140"/>
      <c r="G30" s="140"/>
      <c r="H30" s="140"/>
      <c r="I30" s="141"/>
    </row>
    <row r="31" spans="3:12" x14ac:dyDescent="0.25">
      <c r="C31" s="139" t="s">
        <v>146</v>
      </c>
      <c r="D31" s="154" t="str">
        <f>IF(OR(ISBLANK('[4]7 - Pupil Premium FSM'!F7),ISBLANK('[4]7 - Pupil Premium FSM'!F9)),"NOT ENTERED","ENTERED")</f>
        <v>ENTERED</v>
      </c>
      <c r="E31" s="154" t="str">
        <f>IF(OR(ISBLANK('[4]7 - Pupil Premium FSM'!G7),ISBLANK('[4]7 - Pupil Premium FSM'!G9)),"NOT ENTERED","ENTERED")</f>
        <v>ENTERED</v>
      </c>
      <c r="F31" s="154" t="str">
        <f>IF(OR(ISBLANK('[4]7 - Pupil Premium FSM'!H7),ISBLANK('[4]7 - Pupil Premium FSM'!H9)),"NOT ENTERED","ENTERED")</f>
        <v>ENTERED</v>
      </c>
      <c r="G31" s="154" t="str">
        <f>IF(OR(ISBLANK('[4]7 - Pupil Premium FSM'!I7),ISBLANK('[4]7 - Pupil Premium FSM'!I9)),"NOT ENTERED","ENTERED")</f>
        <v>ENTERED</v>
      </c>
      <c r="H31" s="154" t="str">
        <f>IF(OR(ISBLANK('[4]7 - Pupil Premium FSM'!J7),ISBLANK('[4]7 - Pupil Premium FSM'!J9)),"NOT ENTERED","ENTERED")</f>
        <v>ENTERED</v>
      </c>
      <c r="I31" s="155" t="str">
        <f>IF(OR(ISBLANK('[4]7 - Pupil Premium FSM'!K7),ISBLANK('[4]7 - Pupil Premium FSM'!K9)),"NOT ENTERED","ENTERED")</f>
        <v>ENTERED</v>
      </c>
    </row>
    <row r="32" spans="3:12" x14ac:dyDescent="0.25">
      <c r="C32" s="139" t="s">
        <v>106</v>
      </c>
      <c r="D32" s="154" t="str">
        <f>IF(ISBLANK('[4]7a - Pupil Premium Service'!F7), "NOT ENTERED", "ENTERED")</f>
        <v>ENTERED</v>
      </c>
      <c r="E32" s="154" t="str">
        <f>IF(ISBLANK('[4]7a - Pupil Premium Service'!G7), "NOT ENTERED", "ENTERED")</f>
        <v>ENTERED</v>
      </c>
      <c r="F32" s="154" t="str">
        <f>IF(ISBLANK('[4]7a - Pupil Premium Service'!H7), "NOT ENTERED", "ENTERED")</f>
        <v>ENTERED</v>
      </c>
      <c r="G32" s="154" t="str">
        <f>IF(ISBLANK('[4]7a - Pupil Premium Service'!I7), "NOT ENTERED", "ENTERED")</f>
        <v>ENTERED</v>
      </c>
      <c r="H32" s="154" t="str">
        <f>IF(ISBLANK('[4]7a - Pupil Premium Service'!J7), "NOT ENTERED", "ENTERED")</f>
        <v>ENTERED</v>
      </c>
      <c r="I32" s="155" t="str">
        <f>IF(ISBLANK('[4]7a - Pupil Premium Service'!K7), "NOT ENTERED", "ENTERED")</f>
        <v>ENTERED</v>
      </c>
    </row>
    <row r="33" spans="3:9" x14ac:dyDescent="0.25">
      <c r="C33" s="139" t="s">
        <v>109</v>
      </c>
      <c r="D33" s="154" t="str">
        <f>IF(ISBLANK('[4]7b - Pupil Premium LAC'!F7), "NOT ENTERED", "ENTERED")</f>
        <v>ENTERED</v>
      </c>
      <c r="E33" s="154" t="str">
        <f>IF(ISBLANK('[4]7b - Pupil Premium LAC'!G7), "NOT ENTERED", "ENTERED")</f>
        <v>ENTERED</v>
      </c>
      <c r="F33" s="154" t="str">
        <f>IF(ISBLANK('[4]7b - Pupil Premium LAC'!H7), "NOT ENTERED", "ENTERED")</f>
        <v>ENTERED</v>
      </c>
      <c r="G33" s="154" t="str">
        <f>IF(ISBLANK('[4]7b - Pupil Premium LAC'!I7), "NOT ENTERED", "ENTERED")</f>
        <v>ENTERED</v>
      </c>
      <c r="H33" s="154" t="str">
        <f>IF(ISBLANK('[4]7b - Pupil Premium LAC'!J7), "NOT ENTERED", "ENTERED")</f>
        <v>ENTERED</v>
      </c>
      <c r="I33" s="155" t="str">
        <f>IF(ISBLANK('[4]7b - Pupil Premium LAC'!K7), "NOT ENTERED", "ENTERED")</f>
        <v>ENTERED</v>
      </c>
    </row>
    <row r="34" spans="3:9" x14ac:dyDescent="0.25">
      <c r="C34" s="139" t="s">
        <v>114</v>
      </c>
      <c r="D34" s="154" t="str">
        <f>IF(ISBLANK('[4]7c - Pupil Premium Post LAC'!F7), "NOT ENTERED", "ENTERED")</f>
        <v>ENTERED</v>
      </c>
      <c r="E34" s="154" t="str">
        <f>IF(ISBLANK('[4]7c - Pupil Premium Post LAC'!G7), "NOT ENTERED", "ENTERED")</f>
        <v>ENTERED</v>
      </c>
      <c r="F34" s="154" t="str">
        <f>IF(ISBLANK('[4]7c - Pupil Premium Post LAC'!H7), "NOT ENTERED", "ENTERED")</f>
        <v>ENTERED</v>
      </c>
      <c r="G34" s="154" t="str">
        <f>IF(ISBLANK('[4]7c - Pupil Premium Post LAC'!I7), "NOT ENTERED", "ENTERED")</f>
        <v>ENTERED</v>
      </c>
      <c r="H34" s="154" t="str">
        <f>IF(ISBLANK('[4]7c - Pupil Premium Post LAC'!J7), "NOT ENTERED", "ENTERED")</f>
        <v>ENTERED</v>
      </c>
      <c r="I34" s="155" t="str">
        <f>IF(ISBLANK('[4]7c - Pupil Premium Post LAC'!K7), "NOT ENTERED", "ENTERED")</f>
        <v>ENTERED</v>
      </c>
    </row>
    <row r="35" spans="3:9" x14ac:dyDescent="0.25">
      <c r="C35" s="139" t="s">
        <v>150</v>
      </c>
      <c r="D35" s="154" t="str">
        <f>IF(OR(ISBLANK('[4]8 - PE and Sport'!F12),ISBLANK('[4]8 - PE and Sport'!F13)), "NOT ENTERED", "ENTERED")</f>
        <v>ENTERED</v>
      </c>
      <c r="E35" s="154" t="str">
        <f>IF(OR(ISBLANK('[4]8 - PE and Sport'!G12),ISBLANK('[4]8 - PE and Sport'!G13)), "NOT ENTERED", "ENTERED")</f>
        <v>ENTERED</v>
      </c>
      <c r="F35" s="154" t="str">
        <f>IF(ISBLANK('[4]8 - PE and Sport'!G7), "NOT ENTERED", "ENTERED")</f>
        <v>ENTERED</v>
      </c>
      <c r="G35" s="154" t="str">
        <f>IF(ISBLANK('[4]8 - PE and Sport'!H7), "NOT ENTERED", "ENTERED")</f>
        <v>ENTERED</v>
      </c>
      <c r="H35" s="154" t="str">
        <f>IF(ISBLANK('[4]8 - PE and Sport'!I7), "NOT ENTERED", "ENTERED")</f>
        <v>ENTERED</v>
      </c>
      <c r="I35" s="155" t="str">
        <f>IF(ISBLANK('[4]8 - PE and Sport'!J7), "NOT ENTERED", "ENTERED")</f>
        <v>ENTERED</v>
      </c>
    </row>
    <row r="36" spans="3:9" x14ac:dyDescent="0.25">
      <c r="C36" s="139" t="s">
        <v>152</v>
      </c>
      <c r="D36" s="154" t="str">
        <f>IF(OR(ISBLANK('[4]8a - UIFSM'!F10),ISBLANK('[4]8a - UIFSM'!F11)), "NOT ENTERED", "ENTERED")</f>
        <v>ENTERED</v>
      </c>
      <c r="E36" s="154" t="str">
        <f>IF(OR(ISBLANK('[4]8a - UIFSM'!G10),ISBLANK('[4]8a - UIFSM'!G11)), "NOT ENTERED", "ENTERED")</f>
        <v>ENTERED</v>
      </c>
      <c r="F36" s="154" t="str">
        <f>IF(OR(ISBLANK('[4]8a - UIFSM'!H10),ISBLANK('[4]8a - UIFSM'!H11)), "NOT ENTERED", "ENTERED")</f>
        <v>ENTERED</v>
      </c>
      <c r="G36" s="154" t="str">
        <f>IF(OR(ISBLANK('[4]8a - UIFSM'!I10),ISBLANK('[4]8a - UIFSM'!I11)), "NOT ENTERED", "ENTERED")</f>
        <v>ENTERED</v>
      </c>
      <c r="H36" s="154" t="str">
        <f>IF(OR(ISBLANK('[4]8a - UIFSM'!J10),ISBLANK('[4]8a - UIFSM'!J11)), "NOT ENTERED", "ENTERED")</f>
        <v>ENTERED</v>
      </c>
      <c r="I36" s="155" t="str">
        <f>IF(OR(ISBLANK('[4]8a - UIFSM'!K10),ISBLANK('[4]8a - UIFSM'!K11)), "NOT ENTERED", "ENTERED")</f>
        <v>ENTERED</v>
      </c>
    </row>
    <row r="37" spans="3:9" x14ac:dyDescent="0.25">
      <c r="C37" s="139" t="s">
        <v>126</v>
      </c>
      <c r="D37" s="154" t="str">
        <f>IF(ISBLANK('[4]8b - Vulnerable Bursary'!F10), "NOT ENTERED", "ENTERED")</f>
        <v>ENTERED</v>
      </c>
      <c r="E37" s="154" t="str">
        <f>IF(ISBLANK('[4]8b - Vulnerable Bursary'!G10), "NOT ENTERED", "ENTERED")</f>
        <v>ENTERED</v>
      </c>
      <c r="F37" s="154" t="str">
        <f>IF(ISBLANK('[4]8b - Vulnerable Bursary'!H10), "NOT ENTERED", "ENTERED")</f>
        <v>ENTERED</v>
      </c>
      <c r="G37" s="154" t="str">
        <f>IF(ISBLANK('[4]8b - Vulnerable Bursary'!I10), "NOT ENTERED", "ENTERED")</f>
        <v>ENTERED</v>
      </c>
      <c r="H37" s="154" t="str">
        <f>IF(ISBLANK('[4]8b - Vulnerable Bursary'!J10), "NOT ENTERED", "ENTERED")</f>
        <v>ENTERED</v>
      </c>
      <c r="I37" s="155" t="str">
        <f>IF(ISBLANK('[4]8b - Vulnerable Bursary'!K10), "NOT ENTERED", "ENTERED")</f>
        <v>ENTERED</v>
      </c>
    </row>
    <row r="38" spans="3:9" x14ac:dyDescent="0.25">
      <c r="C38" s="139" t="s">
        <v>153</v>
      </c>
      <c r="D38" s="154" t="str">
        <f>IF(OR(ISBLANK('[4]8c - 16-19 Bursary'!F10),ISBLANK('[4]8c - 16-19 Bursary'!F11)), "NOT ENTERED", "ENTERED")</f>
        <v>ENTERED</v>
      </c>
      <c r="E38" s="154" t="str">
        <f>IF(OR(ISBLANK('[4]8c - 16-19 Bursary'!G10),ISBLANK('[4]8c - 16-19 Bursary'!G11)), "NOT ENTERED", "ENTERED")</f>
        <v>ENTERED</v>
      </c>
      <c r="F38" s="154" t="str">
        <f>IF(OR(ISBLANK('[4]8c - 16-19 Bursary'!H10),ISBLANK('[4]8c - 16-19 Bursary'!H11)), "NOT ENTERED", "ENTERED")</f>
        <v>ENTERED</v>
      </c>
      <c r="G38" s="154" t="str">
        <f>IF(OR(ISBLANK('[4]8c - 16-19 Bursary'!I10),ISBLANK('[4]8c - 16-19 Bursary'!I11)), "NOT ENTERED", "ENTERED")</f>
        <v>ENTERED</v>
      </c>
      <c r="H38" s="154" t="str">
        <f>IF(OR(ISBLANK('[4]8c - 16-19 Bursary'!J10),ISBLANK('[4]8c - 16-19 Bursary'!J11)), "NOT ENTERED", "ENTERED")</f>
        <v>ENTERED</v>
      </c>
      <c r="I38" s="142" t="str">
        <f>IF(OR(ISBLANK('[4]8c - 16-19 Bursary'!K10),ISBLANK('[4]8c - 16-19 Bursary'!K11)), "NOT ENTERED", "ENTERED")</f>
        <v>ENTERED</v>
      </c>
    </row>
    <row r="39" spans="3:9" x14ac:dyDescent="0.25">
      <c r="C39" s="139" t="str">
        <f t="shared" ref="C39:C45" si="0">H20</f>
        <v>Recovery Premium</v>
      </c>
      <c r="D39" s="154" t="str">
        <f>IF(ISBLANK('[4]Covid Grants'!D14), "NOT ENTERED", "ENTERED")</f>
        <v>ENTERED</v>
      </c>
      <c r="E39" s="154" t="str">
        <f>IF(ISBLANK('[4]Covid Grants'!E14), "NOT ENTERED", "ENTERED")</f>
        <v>ENTERED</v>
      </c>
      <c r="F39" s="154" t="str">
        <f>IF(ISBLANK('[4]Covid Grants'!F14), "NOT ENTERED", "ENTERED")</f>
        <v>ENTERED</v>
      </c>
      <c r="G39" s="154" t="str">
        <f>IF(ISBLANK('[4]Covid Grants'!G14), "NOT ENTERED", "ENTERED")</f>
        <v>ENTERED</v>
      </c>
      <c r="H39" s="154" t="str">
        <f>IF(ISBLANK('[4]Covid Grants'!H14), "NOT ENTERED", "ENTERED")</f>
        <v>ENTERED</v>
      </c>
      <c r="I39" s="155" t="str">
        <f>IF(ISBLANK('[4]Covid Grants'!I14), "NOT ENTERED", "ENTERED")</f>
        <v>ENTERED</v>
      </c>
    </row>
    <row r="40" spans="3:9" x14ac:dyDescent="0.25">
      <c r="C40" s="139" t="str">
        <f t="shared" si="0"/>
        <v>School Led Tutoring Grant</v>
      </c>
      <c r="D40" s="154" t="str">
        <f>IF(ISBLANK('[4]Covid Grants'!D370), "NOT ENTERED", "ENTERED")</f>
        <v>ENTERED</v>
      </c>
      <c r="E40" s="154" t="str">
        <f>IF(ISBLANK('[4]Covid Grants'!E370), "NOT ENTERED", "ENTERED")</f>
        <v>ENTERED</v>
      </c>
      <c r="F40" s="154" t="str">
        <f>IF(ISBLANK('[4]Covid Grants'!F370), "NOT ENTERED", "ENTERED")</f>
        <v>ENTERED</v>
      </c>
      <c r="G40" s="154" t="str">
        <f>IF(ISBLANK('[4]Covid Grants'!G370), "NOT ENTERED", "ENTERED")</f>
        <v>ENTERED</v>
      </c>
      <c r="H40" s="154" t="str">
        <f>IF(ISBLANK('[4]Covid Grants'!H370), "NOT ENTERED", "ENTERED")</f>
        <v>ENTERED</v>
      </c>
      <c r="I40" s="155" t="str">
        <f>IF(ISBLANK('[4]Covid Grants'!I370), "NOT ENTERED", "ENTERED")</f>
        <v>ENTERED</v>
      </c>
    </row>
    <row r="41" spans="3:9" x14ac:dyDescent="0.25">
      <c r="C41" s="139" t="str">
        <f t="shared" si="0"/>
        <v>Holiday Activites and Food</v>
      </c>
      <c r="D41" s="154" t="str">
        <f>IF(ISBLANK('[4]Covid Grants'!D726), "NOT ENTERED", "ENTERED")</f>
        <v>ENTERED</v>
      </c>
      <c r="E41" s="154" t="str">
        <f>IF(ISBLANK('[4]Covid Grants'!E726), "NOT ENTERED", "ENTERED")</f>
        <v>ENTERED</v>
      </c>
      <c r="F41" s="154" t="str">
        <f>IF(ISBLANK('[4]Covid Grants'!F726), "NOT ENTERED", "ENTERED")</f>
        <v>ENTERED</v>
      </c>
      <c r="G41" s="154" t="str">
        <f>IF(ISBLANK('[4]Covid Grants'!G726), "NOT ENTERED", "ENTERED")</f>
        <v>ENTERED</v>
      </c>
      <c r="H41" s="154" t="str">
        <f>IF(ISBLANK('[4]Covid Grants'!H726), "NOT ENTERED", "ENTERED")</f>
        <v>ENTERED</v>
      </c>
      <c r="I41" s="155" t="str">
        <f>IF(ISBLANK('[4]Covid Grants'!I726), "NOT ENTERED", "ENTERED")</f>
        <v>ENTERED</v>
      </c>
    </row>
    <row r="42" spans="3:9" x14ac:dyDescent="0.25">
      <c r="C42" s="139" t="str">
        <f t="shared" si="0"/>
        <v>Catch Up Premium</v>
      </c>
      <c r="D42" s="154" t="str">
        <f>IF(ISBLANK('[4]Covid Grants'!D1082), "NOT ENTERED", "ENTERED")</f>
        <v>ENTERED</v>
      </c>
      <c r="E42" s="154" t="str">
        <f>IF(ISBLANK('[4]Covid Grants'!E1082), "NOT ENTERED", "ENTERED")</f>
        <v>ENTERED</v>
      </c>
      <c r="F42" s="154" t="str">
        <f>IF(ISBLANK('[4]Covid Grants'!F1082), "NOT ENTERED", "ENTERED")</f>
        <v>ENTERED</v>
      </c>
      <c r="G42" s="154" t="str">
        <f>IF(ISBLANK('[4]Covid Grants'!G1082), "NOT ENTERED", "ENTERED")</f>
        <v>ENTERED</v>
      </c>
      <c r="H42" s="154" t="str">
        <f>IF(ISBLANK('[4]Covid Grants'!H1082), "NOT ENTERED", "ENTERED")</f>
        <v>ENTERED</v>
      </c>
      <c r="I42" s="155" t="str">
        <f>IF(ISBLANK('[4]Covid Grants'!I1082), "NOT ENTERED", "ENTERED")</f>
        <v>ENTERED</v>
      </c>
    </row>
    <row r="43" spans="3:9" x14ac:dyDescent="0.25">
      <c r="C43" s="139">
        <f t="shared" si="0"/>
        <v>0</v>
      </c>
      <c r="D43" s="154" t="str">
        <f>IF(ISBLANK('[4]Covid Grants'!D1438), "NOT ENTERED", "ENTERED")</f>
        <v>ENTERED</v>
      </c>
      <c r="E43" s="154" t="str">
        <f>IF(ISBLANK('[4]Covid Grants'!E1438), "NOT ENTERED", "ENTERED")</f>
        <v>ENTERED</v>
      </c>
      <c r="F43" s="154" t="str">
        <f>IF(ISBLANK('[4]Covid Grants'!F1438), "NOT ENTERED", "ENTERED")</f>
        <v>ENTERED</v>
      </c>
      <c r="G43" s="154" t="str">
        <f>IF(ISBLANK('[4]Covid Grants'!G1438), "NOT ENTERED", "ENTERED")</f>
        <v>ENTERED</v>
      </c>
      <c r="H43" s="154" t="str">
        <f>IF(ISBLANK('[4]Covid Grants'!H1438), "NOT ENTERED", "ENTERED")</f>
        <v>ENTERED</v>
      </c>
      <c r="I43" s="155" t="str">
        <f>IF(ISBLANK('[4]Covid Grants'!I1438), "NOT ENTERED", "ENTERED")</f>
        <v>ENTERED</v>
      </c>
    </row>
    <row r="44" spans="3:9" x14ac:dyDescent="0.25">
      <c r="C44" s="139">
        <f t="shared" si="0"/>
        <v>0</v>
      </c>
      <c r="D44" s="154" t="str">
        <f>IF(ISBLANK('[4]Covid Grants'!D1793), "NOT ENTERED", "ENTERED")</f>
        <v>ENTERED</v>
      </c>
      <c r="E44" s="154" t="str">
        <f>IF(ISBLANK('[4]Covid Grants'!E1793), "NOT ENTERED", "ENTERED")</f>
        <v>ENTERED</v>
      </c>
      <c r="F44" s="154" t="str">
        <f>IF(ISBLANK('[4]Covid Grants'!F1793), "NOT ENTERED", "ENTERED")</f>
        <v>ENTERED</v>
      </c>
      <c r="G44" s="154" t="str">
        <f>IF(ISBLANK('[4]Covid Grants'!G1793), "NOT ENTERED", "ENTERED")</f>
        <v>ENTERED</v>
      </c>
      <c r="H44" s="154" t="str">
        <f>IF(ISBLANK('[4]Covid Grants'!H1793), "NOT ENTERED", "ENTERED")</f>
        <v>ENTERED</v>
      </c>
      <c r="I44" s="155" t="str">
        <f>IF(ISBLANK('[4]Covid Grants'!I1793), "NOT ENTERED", "ENTERED")</f>
        <v>ENTERED</v>
      </c>
    </row>
    <row r="45" spans="3:9" ht="13.8" thickBot="1" x14ac:dyDescent="0.3">
      <c r="C45" s="144">
        <f t="shared" si="0"/>
        <v>0</v>
      </c>
      <c r="D45" s="156" t="str">
        <f>IF(ISBLANK('[4]Covid Grants'!D2148), "NOT ENTERED", "ENTERED")</f>
        <v>ENTERED</v>
      </c>
      <c r="E45" s="156" t="str">
        <f>IF(ISBLANK('[4]Covid Grants'!E2148), "NOT ENTERED", "ENTERED")</f>
        <v>ENTERED</v>
      </c>
      <c r="F45" s="156" t="str">
        <f>IF(ISBLANK('[4]Covid Grants'!F2148), "NOT ENTERED", "ENTERED")</f>
        <v>ENTERED</v>
      </c>
      <c r="G45" s="156" t="str">
        <f>IF(ISBLANK('[4]Covid Grants'!G2148), "NOT ENTERED", "ENTERED")</f>
        <v>ENTERED</v>
      </c>
      <c r="H45" s="156" t="str">
        <f>IF(ISBLANK('[4]Covid Grants'!H2148), "NOT ENTERED", "ENTERED")</f>
        <v>ENTERED</v>
      </c>
      <c r="I45" s="157" t="str">
        <f>IF(ISBLANK('[4]Covid Grants'!I2148), "NOT ENTERED", "ENTERED")</f>
        <v>ENTERED</v>
      </c>
    </row>
    <row r="46" spans="3:9" ht="13.8" thickBot="1" x14ac:dyDescent="0.3"/>
    <row r="47" spans="3:9" ht="15" customHeight="1" x14ac:dyDescent="0.25">
      <c r="C47" s="170" t="s">
        <v>158</v>
      </c>
      <c r="D47" s="171"/>
      <c r="E47" s="171"/>
      <c r="F47" s="171"/>
      <c r="G47" s="171"/>
      <c r="H47" s="172"/>
    </row>
    <row r="48" spans="3:9" x14ac:dyDescent="0.25">
      <c r="C48" s="139" t="s">
        <v>138</v>
      </c>
      <c r="D48" s="140" t="str">
        <f>"Status 2022/23 "</f>
        <v xml:space="preserve">Status 2022/23 </v>
      </c>
      <c r="E48" s="140" t="str">
        <f>"Status 2023/24 "</f>
        <v xml:space="preserve">Status 2023/24 </v>
      </c>
      <c r="F48" s="140" t="str">
        <f>"Status 2024/25 "</f>
        <v xml:space="preserve">Status 2024/25 </v>
      </c>
      <c r="G48" s="140" t="str">
        <f>"Status 2025/26 "</f>
        <v xml:space="preserve">Status 2025/26 </v>
      </c>
      <c r="H48" s="141" t="str">
        <f>"Status 2026/27 "</f>
        <v xml:space="preserve">Status 2026/27 </v>
      </c>
    </row>
    <row r="49" spans="3:8" x14ac:dyDescent="0.25">
      <c r="C49" s="139"/>
      <c r="D49" s="140"/>
      <c r="E49" s="140"/>
      <c r="F49" s="140"/>
      <c r="G49" s="140"/>
      <c r="H49" s="141"/>
    </row>
    <row r="50" spans="3:8" x14ac:dyDescent="0.25">
      <c r="C50" s="139" t="s">
        <v>159</v>
      </c>
      <c r="D50" s="154" t="str">
        <f>IF(ISBLANK('[4]4a - Teaching Staff'!F12), "NOT ENTERED", "ENTERED")</f>
        <v>ENTERED</v>
      </c>
      <c r="E50" s="154" t="str">
        <f>IF(ISBLANK('[4]4a - Teaching Staff'!G12), "NOT ENTERED", "ENTERED")</f>
        <v>ENTERED</v>
      </c>
      <c r="F50" s="154" t="str">
        <f>IF(ISBLANK('[4]4a - Teaching Staff'!H12), "NOT ENTERED", "ENTERED")</f>
        <v>ENTERED</v>
      </c>
      <c r="G50" s="154" t="str">
        <f>IF(ISBLANK('[4]4a - Teaching Staff'!I12), "NOT ENTERED", "ENTERED")</f>
        <v>ENTERED</v>
      </c>
      <c r="H50" s="155" t="str">
        <f>IF(ISBLANK('[4]4a - Teaching Staff'!J12), "NOT ENTERED", "ENTERED")</f>
        <v>ENTERED</v>
      </c>
    </row>
    <row r="51" spans="3:8" x14ac:dyDescent="0.25">
      <c r="C51" s="139" t="s">
        <v>160</v>
      </c>
      <c r="D51" s="154" t="str">
        <f>IF(ISBLANK('[4]4a - Teaching Staff'!F13), "NOT ENTERED", "ENTERED")</f>
        <v>ENTERED</v>
      </c>
      <c r="E51" s="154" t="str">
        <f>IF(ISBLANK('[4]4a - Teaching Staff'!G13), "NOT ENTERED", "ENTERED")</f>
        <v>ENTERED</v>
      </c>
      <c r="F51" s="154" t="str">
        <f>IF(ISBLANK('[4]4a - Teaching Staff'!H13), "NOT ENTERED", "ENTERED")</f>
        <v>ENTERED</v>
      </c>
      <c r="G51" s="154" t="str">
        <f>IF(ISBLANK('[4]4a - Teaching Staff'!I13), "NOT ENTERED", "ENTERED")</f>
        <v>ENTERED</v>
      </c>
      <c r="H51" s="155" t="str">
        <f>IF(ISBLANK('[4]4a - Teaching Staff'!J13), "NOT ENTERED", "ENTERED")</f>
        <v>ENTERED</v>
      </c>
    </row>
    <row r="52" spans="3:8" ht="13.8" thickBot="1" x14ac:dyDescent="0.3">
      <c r="C52" s="144"/>
      <c r="D52" s="145"/>
      <c r="E52" s="145"/>
      <c r="F52" s="145"/>
      <c r="G52" s="145"/>
      <c r="H52" s="146"/>
    </row>
    <row r="53" spans="3:8" ht="13.8" thickBot="1" x14ac:dyDescent="0.3">
      <c r="C53" s="140"/>
      <c r="D53" s="140"/>
      <c r="E53" s="140"/>
      <c r="F53" s="140"/>
      <c r="G53" s="140"/>
      <c r="H53" s="140"/>
    </row>
    <row r="54" spans="3:8" ht="15" customHeight="1" x14ac:dyDescent="0.25">
      <c r="C54" s="170" t="s">
        <v>161</v>
      </c>
      <c r="D54" s="171"/>
      <c r="E54" s="171"/>
      <c r="F54" s="171"/>
      <c r="G54" s="172"/>
    </row>
    <row r="55" spans="3:8" x14ac:dyDescent="0.25">
      <c r="C55" s="139" t="s">
        <v>138</v>
      </c>
      <c r="D55" s="140" t="str">
        <f>"Status 2023/24 "</f>
        <v xml:space="preserve">Status 2023/24 </v>
      </c>
      <c r="E55" s="140" t="str">
        <f>"Status 2024/25 "</f>
        <v xml:space="preserve">Status 2024/25 </v>
      </c>
      <c r="F55" s="140" t="str">
        <f>"Status 2025/26 "</f>
        <v xml:space="preserve">Status 2025/26 </v>
      </c>
      <c r="G55" s="141" t="str">
        <f>"Status 2026/27 "</f>
        <v xml:space="preserve">Status 2026/27 </v>
      </c>
    </row>
    <row r="56" spans="3:8" x14ac:dyDescent="0.25">
      <c r="C56" s="139"/>
      <c r="D56" s="140"/>
      <c r="E56" s="140"/>
      <c r="F56" s="140"/>
      <c r="G56" s="141"/>
    </row>
    <row r="57" spans="3:8" x14ac:dyDescent="0.25">
      <c r="C57" s="139" t="s">
        <v>162</v>
      </c>
      <c r="D57" s="154" t="str">
        <f>IF(ISBLANK([4]MFG!L3), "NOT ENTERED", "ENTERED")</f>
        <v>ENTERED</v>
      </c>
      <c r="E57" s="154" t="str">
        <f>IF(ISBLANK([4]MFG!S3), "NOT ENTERED", "ENTERED")</f>
        <v>ENTERED</v>
      </c>
      <c r="F57" s="154" t="str">
        <f>IF(ISBLANK([4]MFG!Z3), "NOT ENTERED", "ENTERED")</f>
        <v>ENTERED</v>
      </c>
      <c r="G57" s="155" t="str">
        <f>IF(ISBLANK([4]MFG!AG3), "NOT ENTERED", "ENTERED")</f>
        <v>ENTERED</v>
      </c>
    </row>
    <row r="58" spans="3:8" ht="13.8" thickBot="1" x14ac:dyDescent="0.3">
      <c r="C58" s="144"/>
      <c r="D58" s="145"/>
      <c r="E58" s="145"/>
      <c r="F58" s="145"/>
      <c r="G58" s="146"/>
    </row>
    <row r="59" spans="3:8" ht="13.8" thickBot="1" x14ac:dyDescent="0.3"/>
    <row r="60" spans="3:8" ht="15" customHeight="1" x14ac:dyDescent="0.25">
      <c r="C60" s="173" t="s">
        <v>163</v>
      </c>
      <c r="D60" s="174"/>
      <c r="E60" s="174"/>
      <c r="F60" s="175"/>
    </row>
    <row r="61" spans="3:8" x14ac:dyDescent="0.25">
      <c r="C61" s="139" t="s">
        <v>138</v>
      </c>
      <c r="D61" s="140" t="s">
        <v>164</v>
      </c>
      <c r="E61" s="140" t="s">
        <v>163</v>
      </c>
      <c r="F61" s="141" t="s">
        <v>141</v>
      </c>
    </row>
    <row r="62" spans="3:8" x14ac:dyDescent="0.25">
      <c r="C62" s="139"/>
      <c r="D62" s="140"/>
      <c r="E62" s="140"/>
      <c r="F62" s="141"/>
    </row>
    <row r="63" spans="3:8" x14ac:dyDescent="0.25">
      <c r="C63" s="139" t="s">
        <v>4</v>
      </c>
      <c r="D63" s="158">
        <f>IF(OR('Validation Scenario B'!$K$5=9254027,'Validation Scenario B'!$K$5=9254065),0,'[4]2 - Pupil No.'!C19)</f>
        <v>311</v>
      </c>
      <c r="E63" s="158">
        <f>IF(OR('Validation Scenario B'!$K$5=9254027,'Validation Scenario B'!$K$5=9254065),0,'[4]2a - Class Structure'!O250)</f>
        <v>311</v>
      </c>
      <c r="F63" s="142" t="str">
        <f>IFERROR(IF(D63=E63,"CORRECT","INCORRECT"),"INCORRECT")</f>
        <v>CORRECT</v>
      </c>
    </row>
    <row r="64" spans="3:8" x14ac:dyDescent="0.25">
      <c r="C64" s="139" t="s">
        <v>5</v>
      </c>
      <c r="D64" s="158">
        <f>IF(OR('Validation Scenario B'!$K$5=9254027,'Validation Scenario B'!$K$5=9254065),0,'[4]2 - Pupil No.'!D19)</f>
        <v>313</v>
      </c>
      <c r="E64" s="158">
        <f>IF(OR('Validation Scenario B'!$K$5=9254027,'Validation Scenario B'!$K$5=9254065),0,'[4]2a - Class Structure'!O373)</f>
        <v>313</v>
      </c>
      <c r="F64" s="142" t="str">
        <f>IFERROR(IF(D64=E64,"CORRECT","INCORRECT"),"INCORRECT")</f>
        <v>CORRECT</v>
      </c>
    </row>
    <row r="65" spans="3:8" ht="13.8" thickBot="1" x14ac:dyDescent="0.3">
      <c r="C65" s="144"/>
      <c r="D65" s="145"/>
      <c r="E65" s="145"/>
      <c r="F65" s="146"/>
    </row>
    <row r="66" spans="3:8" ht="13.8" thickBot="1" x14ac:dyDescent="0.3"/>
    <row r="67" spans="3:8" ht="15" customHeight="1" x14ac:dyDescent="0.25">
      <c r="C67" s="173" t="s">
        <v>165</v>
      </c>
      <c r="D67" s="175"/>
    </row>
    <row r="68" spans="3:8" x14ac:dyDescent="0.25">
      <c r="C68" s="139" t="s">
        <v>138</v>
      </c>
      <c r="D68" s="141"/>
    </row>
    <row r="69" spans="3:8" x14ac:dyDescent="0.25">
      <c r="C69" s="139"/>
      <c r="D69" s="141"/>
    </row>
    <row r="70" spans="3:8" x14ac:dyDescent="0.25">
      <c r="C70" s="139" t="s">
        <v>166</v>
      </c>
      <c r="D70" s="142" t="str">
        <f>IF(AND('Scenario B'!L75=0,'Scenario B'!N75=0),"CORRECT","INCORRECT")</f>
        <v>CORRECT</v>
      </c>
    </row>
    <row r="71" spans="3:8" ht="13.8" thickBot="1" x14ac:dyDescent="0.3">
      <c r="C71" s="144"/>
      <c r="D71" s="146"/>
    </row>
    <row r="72" spans="3:8" ht="13.8" thickBot="1" x14ac:dyDescent="0.3"/>
    <row r="73" spans="3:8" ht="15" customHeight="1" x14ac:dyDescent="0.25">
      <c r="C73" s="173" t="s">
        <v>167</v>
      </c>
      <c r="D73" s="175"/>
    </row>
    <row r="74" spans="3:8" x14ac:dyDescent="0.25">
      <c r="C74" s="139" t="s">
        <v>138</v>
      </c>
      <c r="D74" s="141"/>
    </row>
    <row r="75" spans="3:8" x14ac:dyDescent="0.25">
      <c r="C75" s="139"/>
      <c r="D75" s="141"/>
      <c r="E75" s="159"/>
      <c r="F75" s="159"/>
      <c r="G75" s="159"/>
      <c r="H75" s="159"/>
    </row>
    <row r="76" spans="3:8" x14ac:dyDescent="0.25">
      <c r="C76" s="139" t="s">
        <v>168</v>
      </c>
      <c r="D76" s="142" t="str">
        <f>IF('[4]4a - Teaching Staff'!L1=0,"CORRECT","INCORRECT")</f>
        <v>CORRECT</v>
      </c>
      <c r="E76" s="140"/>
      <c r="F76" s="140"/>
      <c r="G76" s="140"/>
      <c r="H76" s="140"/>
    </row>
    <row r="77" spans="3:8" ht="13.8" thickBot="1" x14ac:dyDescent="0.3">
      <c r="C77" s="144" t="s">
        <v>169</v>
      </c>
      <c r="D77" s="152" t="str">
        <f>IF('[4]5a - Support Staff'!R1=0,"CORRECT","INCORRECT")</f>
        <v>CORRECT</v>
      </c>
      <c r="E77" s="140"/>
      <c r="F77" s="140"/>
      <c r="G77" s="140"/>
      <c r="H77" s="140"/>
    </row>
    <row r="78" spans="3:8" ht="13.8" thickBot="1" x14ac:dyDescent="0.3">
      <c r="E78" s="140"/>
      <c r="F78" s="140"/>
      <c r="G78" s="140"/>
      <c r="H78" s="140"/>
    </row>
    <row r="79" spans="3:8" ht="15" customHeight="1" x14ac:dyDescent="0.25">
      <c r="C79" s="170" t="s">
        <v>170</v>
      </c>
      <c r="D79" s="171"/>
      <c r="E79" s="171"/>
      <c r="F79" s="171"/>
      <c r="G79" s="171"/>
      <c r="H79" s="172"/>
    </row>
    <row r="80" spans="3:8" x14ac:dyDescent="0.25">
      <c r="C80" s="139"/>
      <c r="D80" s="140" t="str">
        <f>"Status 2022/23 "</f>
        <v xml:space="preserve">Status 2022/23 </v>
      </c>
      <c r="E80" s="140" t="str">
        <f>"Status 2023/24 "</f>
        <v xml:space="preserve">Status 2023/24 </v>
      </c>
      <c r="F80" s="140" t="str">
        <f>"Status 2024/25 "</f>
        <v xml:space="preserve">Status 2024/25 </v>
      </c>
      <c r="G80" s="140" t="str">
        <f>"Status 2025/26 "</f>
        <v xml:space="preserve">Status 2025/26 </v>
      </c>
      <c r="H80" s="141" t="str">
        <f>"Status 2026/27 "</f>
        <v xml:space="preserve">Status 2026/27 </v>
      </c>
    </row>
    <row r="81" spans="3:8" x14ac:dyDescent="0.25">
      <c r="C81" s="139"/>
      <c r="D81" s="140"/>
      <c r="E81" s="140"/>
      <c r="F81" s="140"/>
      <c r="G81" s="140"/>
      <c r="H81" s="141"/>
    </row>
    <row r="82" spans="3:8" x14ac:dyDescent="0.25">
      <c r="C82" s="139" t="s">
        <v>171</v>
      </c>
      <c r="D82" s="154" t="str">
        <f>IF(ISBLANK('[4]Extended Provision'!E296), "NOT ENTERED", "ENTERED")</f>
        <v>ENTERED</v>
      </c>
      <c r="E82" s="154" t="str">
        <f>IF(ISBLANK('[4]Extended Provision'!F296), "NOT ENTERED", "ENTERED")</f>
        <v>ENTERED</v>
      </c>
      <c r="F82" s="154" t="str">
        <f>IF(ISBLANK('[4]Extended Provision'!G296), "NOT ENTERED", "ENTERED")</f>
        <v>ENTERED</v>
      </c>
      <c r="G82" s="154" t="str">
        <f>IF(ISBLANK('[4]Extended Provision'!H296), "NOT ENTERED", "ENTERED")</f>
        <v>ENTERED</v>
      </c>
      <c r="H82" s="155" t="str">
        <f>IF(ISBLANK('[4]Extended Provision'!I296), "NOT ENTERED", "ENTERED")</f>
        <v>ENTERED</v>
      </c>
    </row>
    <row r="83" spans="3:8" x14ac:dyDescent="0.25">
      <c r="C83" s="139" t="s">
        <v>172</v>
      </c>
      <c r="D83" s="154" t="str">
        <f>IF(ISBLANK('[4]Extended Provision'!E588), "NOT ENTERED", "ENTERED")</f>
        <v>ENTERED</v>
      </c>
      <c r="E83" s="154" t="str">
        <f>IF(ISBLANK('[4]Extended Provision'!F588), "NOT ENTERED", "ENTERED")</f>
        <v>ENTERED</v>
      </c>
      <c r="F83" s="154" t="str">
        <f>IF(ISBLANK('[4]Extended Provision'!G588), "NOT ENTERED", "ENTERED")</f>
        <v>ENTERED</v>
      </c>
      <c r="G83" s="154" t="str">
        <f>IF(ISBLANK('[4]Extended Provision'!H588), "NOT ENTERED", "ENTERED")</f>
        <v>ENTERED</v>
      </c>
      <c r="H83" s="155" t="str">
        <f>IF(ISBLANK('[4]Extended Provision'!I588), "NOT ENTERED", "ENTERED")</f>
        <v>ENTERED</v>
      </c>
    </row>
    <row r="84" spans="3:8" ht="13.8" thickBot="1" x14ac:dyDescent="0.3">
      <c r="C84" s="144"/>
      <c r="D84" s="145"/>
      <c r="E84" s="145"/>
      <c r="F84" s="145"/>
      <c r="G84" s="145"/>
      <c r="H84" s="146"/>
    </row>
    <row r="85" spans="3:8" ht="13.8" thickBot="1" x14ac:dyDescent="0.3"/>
    <row r="86" spans="3:8" x14ac:dyDescent="0.25">
      <c r="C86" s="173" t="s">
        <v>173</v>
      </c>
      <c r="D86" s="174"/>
      <c r="E86" s="175"/>
    </row>
    <row r="87" spans="3:8" x14ac:dyDescent="0.25">
      <c r="C87" s="139" t="s">
        <v>138</v>
      </c>
      <c r="D87" s="140"/>
      <c r="E87" s="141" t="s">
        <v>141</v>
      </c>
    </row>
    <row r="88" spans="3:8" x14ac:dyDescent="0.25">
      <c r="C88" s="139"/>
      <c r="D88" s="140"/>
      <c r="E88" s="141"/>
    </row>
    <row r="89" spans="3:8" x14ac:dyDescent="0.25">
      <c r="C89" s="139" t="s">
        <v>174</v>
      </c>
      <c r="D89" s="140"/>
      <c r="E89" s="142" t="str">
        <f>IF('Scenario B'!J14="", "NOT ENTERED", "ENTERED")</f>
        <v>ENTERED</v>
      </c>
    </row>
    <row r="90" spans="3:8" ht="13.8" thickBot="1" x14ac:dyDescent="0.3">
      <c r="C90" s="144"/>
      <c r="D90" s="145"/>
      <c r="E90" s="146"/>
    </row>
  </sheetData>
  <sheetProtection algorithmName="SHA-512" hashValue="4N062AVOmk6ZoMhQSxbNk3OB5XW4qnMAvRtVTvZs6W+XthddwbybwYjiuETfCDX1DnF1lTSAHui7kjVPaHoM+A==" saltValue="DH1yv9FRep4fZlXGdTi65Q==" spinCount="100000" sheet="1" objects="1" scenarios="1"/>
  <mergeCells count="20">
    <mergeCell ref="H12:J12"/>
    <mergeCell ref="C67:D67"/>
    <mergeCell ref="C60:F60"/>
    <mergeCell ref="C54:G54"/>
    <mergeCell ref="C47:H47"/>
    <mergeCell ref="H13:J13"/>
    <mergeCell ref="C14:E14"/>
    <mergeCell ref="H14:J14"/>
    <mergeCell ref="C23:E23"/>
    <mergeCell ref="D25:E25"/>
    <mergeCell ref="C86:E86"/>
    <mergeCell ref="C73:D73"/>
    <mergeCell ref="C21:D21"/>
    <mergeCell ref="C28:I28"/>
    <mergeCell ref="C79:H79"/>
    <mergeCell ref="C3:N3"/>
    <mergeCell ref="C5:F5"/>
    <mergeCell ref="H7:L7"/>
    <mergeCell ref="H10:J10"/>
    <mergeCell ref="H11:J11"/>
  </mergeCells>
  <conditionalFormatting sqref="F8">
    <cfRule type="cellIs" dxfId="190" priority="68" operator="notEqual">
      <formula>"CORRECT"</formula>
    </cfRule>
    <cfRule type="colorScale" priority="69">
      <colorScale>
        <cfvo type="min"/>
        <cfvo type="max"/>
        <color rgb="FFFF7128"/>
        <color rgb="FFFFEF9C"/>
      </colorScale>
    </cfRule>
    <cfRule type="cellIs" dxfId="189" priority="70" operator="equal">
      <formula>"CORRECT"</formula>
    </cfRule>
  </conditionalFormatting>
  <conditionalFormatting sqref="F9">
    <cfRule type="cellIs" dxfId="188" priority="65" operator="notEqual">
      <formula>"CORRECT"</formula>
    </cfRule>
    <cfRule type="colorScale" priority="66">
      <colorScale>
        <cfvo type="min"/>
        <cfvo type="max"/>
        <color rgb="FFFF7128"/>
        <color rgb="FFFFEF9C"/>
      </colorScale>
    </cfRule>
    <cfRule type="cellIs" dxfId="187" priority="67" operator="equal">
      <formula>"CORRECT"</formula>
    </cfRule>
  </conditionalFormatting>
  <conditionalFormatting sqref="D32:H38">
    <cfRule type="cellIs" dxfId="186" priority="62" operator="notEqual">
      <formula>"CORRECT"</formula>
    </cfRule>
    <cfRule type="colorScale" priority="63">
      <colorScale>
        <cfvo type="min"/>
        <cfvo type="max"/>
        <color rgb="FFFF7128"/>
        <color rgb="FFFFEF9C"/>
      </colorScale>
    </cfRule>
    <cfRule type="cellIs" dxfId="185" priority="64" operator="equal">
      <formula>"CORRECT"</formula>
    </cfRule>
  </conditionalFormatting>
  <conditionalFormatting sqref="L10 D57:F57 D32:H38">
    <cfRule type="cellIs" dxfId="184" priority="60" operator="equal">
      <formula>"ENTERED"</formula>
    </cfRule>
    <cfRule type="cellIs" dxfId="183" priority="61" operator="notEqual">
      <formula>"""INCORRECT"""</formula>
    </cfRule>
  </conditionalFormatting>
  <conditionalFormatting sqref="L11:L26">
    <cfRule type="cellIs" dxfId="182" priority="58" operator="equal">
      <formula>"ENTERED"</formula>
    </cfRule>
    <cfRule type="cellIs" dxfId="181" priority="59" operator="notEqual">
      <formula>"""INCORRECT"""</formula>
    </cfRule>
  </conditionalFormatting>
  <conditionalFormatting sqref="E17">
    <cfRule type="cellIs" dxfId="180" priority="56" operator="equal">
      <formula>"ENTERED"</formula>
    </cfRule>
    <cfRule type="cellIs" dxfId="179" priority="57" operator="notEqual">
      <formula>"""INCORRECT"""</formula>
    </cfRule>
  </conditionalFormatting>
  <conditionalFormatting sqref="D25:E25">
    <cfRule type="cellIs" dxfId="178" priority="54" operator="notEqual">
      <formula>"No incorrect account codes found"</formula>
    </cfRule>
    <cfRule type="cellIs" dxfId="177" priority="55" operator="equal">
      <formula>"No incorrect account codes found"</formula>
    </cfRule>
  </conditionalFormatting>
  <conditionalFormatting sqref="D12">
    <cfRule type="cellIs" dxfId="176" priority="52" operator="equal">
      <formula>"ENTERED"</formula>
    </cfRule>
    <cfRule type="cellIs" dxfId="175" priority="53" operator="notEqual">
      <formula>"""INCORRECT"""</formula>
    </cfRule>
  </conditionalFormatting>
  <conditionalFormatting sqref="E21">
    <cfRule type="cellIs" dxfId="174" priority="50" operator="equal">
      <formula>"ENTERED"</formula>
    </cfRule>
    <cfRule type="cellIs" dxfId="173" priority="51" operator="notEqual">
      <formula>"""INCORRECT"""</formula>
    </cfRule>
  </conditionalFormatting>
  <conditionalFormatting sqref="D50:H51">
    <cfRule type="cellIs" dxfId="172" priority="48" operator="equal">
      <formula>"ENTERED"</formula>
    </cfRule>
    <cfRule type="cellIs" dxfId="171" priority="49" operator="notEqual">
      <formula>"""INCORRECT"""</formula>
    </cfRule>
  </conditionalFormatting>
  <conditionalFormatting sqref="F63:F64">
    <cfRule type="cellIs" dxfId="170" priority="45" operator="notEqual">
      <formula>"CORRECT"</formula>
    </cfRule>
    <cfRule type="colorScale" priority="46">
      <colorScale>
        <cfvo type="min"/>
        <cfvo type="max"/>
        <color rgb="FFFF7128"/>
        <color rgb="FFFFEF9C"/>
      </colorScale>
    </cfRule>
    <cfRule type="cellIs" dxfId="169" priority="47" operator="equal">
      <formula>"CORRECT"</formula>
    </cfRule>
  </conditionalFormatting>
  <conditionalFormatting sqref="D70">
    <cfRule type="cellIs" dxfId="168" priority="42" operator="notEqual">
      <formula>"CORRECT"</formula>
    </cfRule>
    <cfRule type="colorScale" priority="43">
      <colorScale>
        <cfvo type="min"/>
        <cfvo type="max"/>
        <color rgb="FFFF7128"/>
        <color rgb="FFFFEF9C"/>
      </colorScale>
    </cfRule>
    <cfRule type="cellIs" dxfId="167" priority="44" operator="equal">
      <formula>"CORRECT"</formula>
    </cfRule>
  </conditionalFormatting>
  <conditionalFormatting sqref="D31:H31">
    <cfRule type="cellIs" dxfId="166" priority="37" operator="equal">
      <formula>"ENTERED"</formula>
    </cfRule>
    <cfRule type="cellIs" dxfId="165" priority="38" operator="notEqual">
      <formula>"""INCORRECT"""</formula>
    </cfRule>
  </conditionalFormatting>
  <conditionalFormatting sqref="D31:H31">
    <cfRule type="cellIs" dxfId="164" priority="39" operator="notEqual">
      <formula>"CORRECT"</formula>
    </cfRule>
    <cfRule type="colorScale" priority="40">
      <colorScale>
        <cfvo type="min"/>
        <cfvo type="max"/>
        <color rgb="FFFF7128"/>
        <color rgb="FFFFEF9C"/>
      </colorScale>
    </cfRule>
    <cfRule type="cellIs" dxfId="163" priority="41" operator="equal">
      <formula>"CORRECT"</formula>
    </cfRule>
  </conditionalFormatting>
  <conditionalFormatting sqref="G57">
    <cfRule type="cellIs" dxfId="162" priority="35" operator="equal">
      <formula>"ENTERED"</formula>
    </cfRule>
    <cfRule type="cellIs" dxfId="161" priority="36" operator="notEqual">
      <formula>"""INCORRECT"""</formula>
    </cfRule>
  </conditionalFormatting>
  <conditionalFormatting sqref="D77">
    <cfRule type="cellIs" dxfId="160" priority="32" operator="notEqual">
      <formula>"CORRECT"</formula>
    </cfRule>
    <cfRule type="colorScale" priority="33">
      <colorScale>
        <cfvo type="min"/>
        <cfvo type="max"/>
        <color rgb="FFFF7128"/>
        <color rgb="FFFFEF9C"/>
      </colorScale>
    </cfRule>
    <cfRule type="cellIs" dxfId="159" priority="34" operator="equal">
      <formula>"CORRECT"</formula>
    </cfRule>
  </conditionalFormatting>
  <conditionalFormatting sqref="D76">
    <cfRule type="cellIs" dxfId="158" priority="29" operator="notEqual">
      <formula>"CORRECT"</formula>
    </cfRule>
    <cfRule type="colorScale" priority="30">
      <colorScale>
        <cfvo type="min"/>
        <cfvo type="max"/>
        <color rgb="FFFF7128"/>
        <color rgb="FFFFEF9C"/>
      </colorScale>
    </cfRule>
    <cfRule type="cellIs" dxfId="157" priority="31" operator="equal">
      <formula>"CORRECT"</formula>
    </cfRule>
  </conditionalFormatting>
  <conditionalFormatting sqref="I31:I34">
    <cfRule type="cellIs" dxfId="156" priority="26" operator="notEqual">
      <formula>"CORRECT"</formula>
    </cfRule>
    <cfRule type="colorScale" priority="27">
      <colorScale>
        <cfvo type="min"/>
        <cfvo type="max"/>
        <color rgb="FFFF7128"/>
        <color rgb="FFFFEF9C"/>
      </colorScale>
    </cfRule>
    <cfRule type="cellIs" dxfId="155" priority="28" operator="equal">
      <formula>"CORRECT"</formula>
    </cfRule>
  </conditionalFormatting>
  <conditionalFormatting sqref="I31:I34">
    <cfRule type="cellIs" dxfId="154" priority="24" operator="equal">
      <formula>"ENTERED"</formula>
    </cfRule>
    <cfRule type="cellIs" dxfId="153" priority="25" operator="notEqual">
      <formula>"""INCORRECT"""</formula>
    </cfRule>
  </conditionalFormatting>
  <conditionalFormatting sqref="I36:I37">
    <cfRule type="cellIs" dxfId="152" priority="19" operator="equal">
      <formula>"ENTERED"</formula>
    </cfRule>
    <cfRule type="cellIs" dxfId="151" priority="20" operator="notEqual">
      <formula>"""INCORRECT"""</formula>
    </cfRule>
  </conditionalFormatting>
  <conditionalFormatting sqref="I36:I37">
    <cfRule type="cellIs" dxfId="150" priority="21" operator="notEqual">
      <formula>"CORRECT"</formula>
    </cfRule>
    <cfRule type="colorScale" priority="22">
      <colorScale>
        <cfvo type="min"/>
        <cfvo type="max"/>
        <color rgb="FFFF7128"/>
        <color rgb="FFFFEF9C"/>
      </colorScale>
    </cfRule>
    <cfRule type="cellIs" dxfId="149" priority="23" operator="equal">
      <formula>"CORRECT"</formula>
    </cfRule>
  </conditionalFormatting>
  <conditionalFormatting sqref="I38">
    <cfRule type="cellIs" dxfId="148" priority="17" operator="equal">
      <formula>"ENTERED"</formula>
    </cfRule>
    <cfRule type="cellIs" dxfId="147" priority="18" operator="notEqual">
      <formula>"""INCORRECT"""</formula>
    </cfRule>
  </conditionalFormatting>
  <conditionalFormatting sqref="I35">
    <cfRule type="cellIs" dxfId="146" priority="12" operator="equal">
      <formula>"ENTERED"</formula>
    </cfRule>
    <cfRule type="cellIs" dxfId="145" priority="13" operator="notEqual">
      <formula>"""INCORRECT"""</formula>
    </cfRule>
  </conditionalFormatting>
  <conditionalFormatting sqref="I35">
    <cfRule type="cellIs" dxfId="144" priority="14" operator="notEqual">
      <formula>"CORRECT"</formula>
    </cfRule>
    <cfRule type="colorScale" priority="15">
      <colorScale>
        <cfvo type="min"/>
        <cfvo type="max"/>
        <color rgb="FFFF7128"/>
        <color rgb="FFFFEF9C"/>
      </colorScale>
    </cfRule>
    <cfRule type="cellIs" dxfId="143" priority="16" operator="equal">
      <formula>"CORRECT"</formula>
    </cfRule>
  </conditionalFormatting>
  <conditionalFormatting sqref="D82:H82">
    <cfRule type="cellIs" dxfId="142" priority="10" operator="equal">
      <formula>"ENTERED"</formula>
    </cfRule>
    <cfRule type="cellIs" dxfId="141" priority="11" operator="notEqual">
      <formula>"""INCORRECT"""</formula>
    </cfRule>
  </conditionalFormatting>
  <conditionalFormatting sqref="D83:H83">
    <cfRule type="cellIs" dxfId="140" priority="8" operator="equal">
      <formula>"ENTERED"</formula>
    </cfRule>
    <cfRule type="cellIs" dxfId="139" priority="9" operator="notEqual">
      <formula>"""INCORRECT"""</formula>
    </cfRule>
  </conditionalFormatting>
  <conditionalFormatting sqref="D39:I45">
    <cfRule type="cellIs" dxfId="138" priority="5" operator="notEqual">
      <formula>"CORRECT"</formula>
    </cfRule>
    <cfRule type="colorScale" priority="6">
      <colorScale>
        <cfvo type="min"/>
        <cfvo type="max"/>
        <color rgb="FFFF7128"/>
        <color rgb="FFFFEF9C"/>
      </colorScale>
    </cfRule>
    <cfRule type="cellIs" dxfId="137" priority="7" operator="equal">
      <formula>"CORRECT"</formula>
    </cfRule>
  </conditionalFormatting>
  <conditionalFormatting sqref="D39:I45">
    <cfRule type="cellIs" dxfId="136" priority="3" operator="equal">
      <formula>"ENTERED"</formula>
    </cfRule>
    <cfRule type="cellIs" dxfId="135" priority="4" operator="notEqual">
      <formula>"""INCORRECT"""</formula>
    </cfRule>
  </conditionalFormatting>
  <conditionalFormatting sqref="E89">
    <cfRule type="cellIs" dxfId="134" priority="1" operator="equal">
      <formula>"ENTERED"</formula>
    </cfRule>
    <cfRule type="cellIs" dxfId="133" priority="2" operator="notEqual">
      <formula>"""INCORRECT"""</formula>
    </cfRule>
  </conditionalFormatting>
  <pageMargins left="0.25" right="0.25" top="0.75" bottom="0.75" header="0.3" footer="0.3"/>
  <pageSetup scale="56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96633"/>
    <pageSetUpPr fitToPage="1"/>
  </sheetPr>
  <dimension ref="A1:Q22"/>
  <sheetViews>
    <sheetView showGridLines="0" showRowColHeaders="0" workbookViewId="0">
      <pane ySplit="22" topLeftCell="A74" activePane="bottomLeft" state="frozen"/>
      <selection activeCell="A22" sqref="A22"/>
      <selection pane="bottomLeft" activeCell="A105" sqref="A105"/>
    </sheetView>
  </sheetViews>
  <sheetFormatPr defaultColWidth="9.109375" defaultRowHeight="13.8" x14ac:dyDescent="0.3"/>
  <cols>
    <col min="1" max="1" width="25.6640625" style="160" bestFit="1" customWidth="1"/>
    <col min="2" max="2" width="12" style="160" bestFit="1" customWidth="1"/>
    <col min="3" max="3" width="10.6640625" style="160" bestFit="1" customWidth="1"/>
    <col min="4" max="4" width="11.33203125" style="160" customWidth="1"/>
    <col min="5" max="7" width="10.6640625" style="160" customWidth="1"/>
    <col min="8" max="16384" width="9.109375" style="160"/>
  </cols>
  <sheetData>
    <row r="1" spans="1:11" hidden="1" x14ac:dyDescent="0.3">
      <c r="A1" s="161" t="s">
        <v>193</v>
      </c>
      <c r="B1" s="161"/>
      <c r="C1" s="161"/>
      <c r="D1" s="161"/>
      <c r="E1" s="161"/>
      <c r="F1" s="161"/>
      <c r="G1" s="161"/>
    </row>
    <row r="2" spans="1:11" hidden="1" x14ac:dyDescent="0.3">
      <c r="A2" s="161" t="s">
        <v>192</v>
      </c>
      <c r="B2" s="167" t="str">
        <f>'Scenario B'!B3</f>
        <v>2021/22</v>
      </c>
      <c r="C2" s="167" t="str">
        <f>'Scenario B'!C3</f>
        <v>2022/23</v>
      </c>
      <c r="D2" s="167" t="str">
        <f>'Scenario B'!D3</f>
        <v>2023/24</v>
      </c>
      <c r="E2" s="167" t="str">
        <f>'Scenario B'!E3</f>
        <v>2024/25</v>
      </c>
      <c r="F2" s="167" t="str">
        <f>'Scenario B'!F3</f>
        <v>2025/26</v>
      </c>
      <c r="G2" s="167" t="str">
        <f>'Scenario B'!G3</f>
        <v>2026/27</v>
      </c>
    </row>
    <row r="3" spans="1:11" hidden="1" x14ac:dyDescent="0.3">
      <c r="A3" s="161" t="s">
        <v>191</v>
      </c>
      <c r="B3" s="162">
        <f>-SUM(-'Scenario B'!B21,'Scenario B'!B37)</f>
        <v>1544242.26</v>
      </c>
      <c r="C3" s="162">
        <f>-SUM(-'Scenario B'!C21,'Scenario B'!C37)</f>
        <v>1597349.6400000001</v>
      </c>
      <c r="D3" s="162">
        <f>-SUM(-'Scenario B'!D21,'Scenario B'!D37)</f>
        <v>1644803.4595030472</v>
      </c>
      <c r="E3" s="162">
        <f>-SUM(-'Scenario B'!E21,'Scenario B'!E37)</f>
        <v>1656360.7385234323</v>
      </c>
      <c r="F3" s="162">
        <f>-SUM(-'Scenario B'!F21,'Scenario B'!F37)</f>
        <v>1608700.6135583187</v>
      </c>
      <c r="G3" s="162">
        <f>-SUM(-'Scenario B'!G21,'Scenario B'!G37)</f>
        <v>1535424.5958586254</v>
      </c>
    </row>
    <row r="4" spans="1:11" hidden="1" x14ac:dyDescent="0.3">
      <c r="A4" s="161" t="s">
        <v>190</v>
      </c>
      <c r="B4" s="162">
        <f>SUM(-'Scenario B'!B19,'Scenario B'!B37)</f>
        <v>-1481362.26</v>
      </c>
      <c r="C4" s="162">
        <f>SUM(-'Scenario B'!C19,'Scenario B'!C37)</f>
        <v>-1535554.09</v>
      </c>
      <c r="D4" s="162">
        <f>SUM(-'Scenario B'!D19,'Scenario B'!D37)</f>
        <v>-1540875.8289030469</v>
      </c>
      <c r="E4" s="162">
        <f>SUM(-'Scenario B'!E19,'Scenario B'!E37)</f>
        <v>-1532230.6968970641</v>
      </c>
      <c r="F4" s="162">
        <f>SUM(-'Scenario B'!F19,'Scenario B'!F37)</f>
        <v>-1519502.8828189245</v>
      </c>
      <c r="G4" s="162">
        <f>SUM(-'Scenario B'!G19,'Scenario B'!G37)</f>
        <v>-1530311.4887512953</v>
      </c>
    </row>
    <row r="5" spans="1:11" hidden="1" x14ac:dyDescent="0.3">
      <c r="A5" s="161" t="s">
        <v>53</v>
      </c>
      <c r="B5" s="162">
        <f>'Scenario B'!B74</f>
        <v>1482446.71</v>
      </c>
      <c r="C5" s="162">
        <f>'Scenario B'!C74</f>
        <v>1493422.0093999996</v>
      </c>
      <c r="D5" s="162">
        <f>'Scenario B'!D74</f>
        <v>1520673.417876679</v>
      </c>
      <c r="E5" s="162">
        <f>'Scenario B'!E74</f>
        <v>1567163.0077840381</v>
      </c>
      <c r="F5" s="162">
        <f>'Scenario B'!F74</f>
        <v>1603587.5064509886</v>
      </c>
      <c r="G5" s="162">
        <f>'Scenario B'!G74</f>
        <v>1648231.9202264873</v>
      </c>
    </row>
    <row r="6" spans="1:11" hidden="1" x14ac:dyDescent="0.3">
      <c r="A6" s="161" t="s">
        <v>189</v>
      </c>
      <c r="B6" s="162">
        <f>'Scenario B'!B80</f>
        <v>-61795.550000000047</v>
      </c>
      <c r="C6" s="162">
        <f>'Scenario B'!C80</f>
        <v>-103927.6306000005</v>
      </c>
      <c r="D6" s="162">
        <f>'Scenario B'!D80</f>
        <v>-124130.04162636818</v>
      </c>
      <c r="E6" s="162">
        <f>'Scenario B'!E80</f>
        <v>-89197.730739394203</v>
      </c>
      <c r="F6" s="162">
        <f>'Scenario B'!F80</f>
        <v>-5113.1071073301136</v>
      </c>
      <c r="G6" s="162">
        <f>'Scenario B'!G80</f>
        <v>112807.32436786196</v>
      </c>
    </row>
    <row r="7" spans="1:11" hidden="1" x14ac:dyDescent="0.3">
      <c r="A7" s="161" t="s">
        <v>188</v>
      </c>
      <c r="B7" s="162">
        <f>'Scenario B'!B78</f>
        <v>1084.4499999999534</v>
      </c>
      <c r="C7" s="162">
        <f>'Scenario B'!C78</f>
        <v>-42132.080600000452</v>
      </c>
      <c r="D7" s="162">
        <f>'Scenario B'!D78</f>
        <v>-20202.411026367685</v>
      </c>
      <c r="E7" s="162">
        <f>'Scenario B'!E78</f>
        <v>34932.310886973981</v>
      </c>
      <c r="F7" s="162">
        <f>'Scenario B'!F78</f>
        <v>84084.623632064089</v>
      </c>
      <c r="G7" s="162">
        <f>'Scenario B'!G78</f>
        <v>117920.43147519208</v>
      </c>
    </row>
    <row r="8" spans="1:11" hidden="1" x14ac:dyDescent="0.3">
      <c r="A8" s="161" t="s">
        <v>158</v>
      </c>
      <c r="B8" s="166">
        <f>'[4]4a - Teaching Staff'!E12</f>
        <v>12.539</v>
      </c>
      <c r="C8" s="166">
        <f>'[4]4a - Teaching Staff'!F12</f>
        <v>10.638999999999999</v>
      </c>
      <c r="D8" s="166">
        <f>'[4]4a - Teaching Staff'!G12</f>
        <v>10.638999999999999</v>
      </c>
      <c r="E8" s="166">
        <f>'[4]4a - Teaching Staff'!H12</f>
        <v>10.638999999999999</v>
      </c>
      <c r="F8" s="166">
        <f>'[4]4a - Teaching Staff'!I12</f>
        <v>10.638999999999999</v>
      </c>
      <c r="G8" s="166">
        <f>'[4]4a - Teaching Staff'!J12</f>
        <v>10.638999999999999</v>
      </c>
    </row>
    <row r="9" spans="1:11" hidden="1" x14ac:dyDescent="0.3">
      <c r="A9" s="161" t="s">
        <v>187</v>
      </c>
      <c r="B9" s="166">
        <f>'[4]4a - Teaching Staff'!E13</f>
        <v>13.539</v>
      </c>
      <c r="C9" s="166">
        <f>'[4]4a - Teaching Staff'!F13</f>
        <v>11.638999999999999</v>
      </c>
      <c r="D9" s="166">
        <f>'[4]4a - Teaching Staff'!G13</f>
        <v>11.638999999999999</v>
      </c>
      <c r="E9" s="166">
        <f>'[4]4a - Teaching Staff'!H13</f>
        <v>11.638999999999999</v>
      </c>
      <c r="F9" s="166">
        <f>'[4]4a - Teaching Staff'!I13</f>
        <v>11.638999999999999</v>
      </c>
      <c r="G9" s="166">
        <f>'[4]4a - Teaching Staff'!J13</f>
        <v>11.638999999999999</v>
      </c>
    </row>
    <row r="10" spans="1:11" hidden="1" x14ac:dyDescent="0.3">
      <c r="A10" s="161" t="s">
        <v>186</v>
      </c>
      <c r="B10" s="165">
        <f t="shared" ref="B10:G10" si="0">B15/B8</f>
        <v>24.563362309594066</v>
      </c>
      <c r="C10" s="165">
        <f t="shared" si="0"/>
        <v>28.856095497697154</v>
      </c>
      <c r="D10" s="165">
        <f t="shared" si="0"/>
        <v>29.2320706833349</v>
      </c>
      <c r="E10" s="165">
        <f t="shared" si="0"/>
        <v>29.420058276153775</v>
      </c>
      <c r="F10" s="165">
        <f t="shared" si="0"/>
        <v>29.326064479744339</v>
      </c>
      <c r="G10" s="165">
        <f t="shared" si="0"/>
        <v>29.514052072563214</v>
      </c>
    </row>
    <row r="11" spans="1:11" hidden="1" x14ac:dyDescent="0.3">
      <c r="A11" s="161" t="s">
        <v>185</v>
      </c>
      <c r="B11" s="165">
        <f t="shared" ref="B11:G11" si="1">B15/B9</f>
        <v>22.749095206440654</v>
      </c>
      <c r="C11" s="165">
        <f t="shared" si="1"/>
        <v>26.376836497980928</v>
      </c>
      <c r="D11" s="165">
        <f t="shared" si="1"/>
        <v>26.720508634762439</v>
      </c>
      <c r="E11" s="165">
        <f t="shared" si="1"/>
        <v>26.892344703153192</v>
      </c>
      <c r="F11" s="165">
        <f t="shared" si="1"/>
        <v>26.806426668957815</v>
      </c>
      <c r="G11" s="165">
        <f t="shared" si="1"/>
        <v>26.978262737348572</v>
      </c>
    </row>
    <row r="12" spans="1:11" hidden="1" x14ac:dyDescent="0.3">
      <c r="A12" s="161" t="s">
        <v>184</v>
      </c>
      <c r="B12" s="165">
        <f>'Scenario B'!B9</f>
        <v>0</v>
      </c>
      <c r="C12" s="165">
        <f>'Scenario B'!C9</f>
        <v>0</v>
      </c>
      <c r="D12" s="165">
        <f>'Scenario B'!D9</f>
        <v>0</v>
      </c>
      <c r="E12" s="165">
        <f>'Scenario B'!E9</f>
        <v>0</v>
      </c>
      <c r="F12" s="165">
        <f>'Scenario B'!F9</f>
        <v>0</v>
      </c>
      <c r="G12" s="165">
        <f>'Scenario B'!G9</f>
        <v>0</v>
      </c>
    </row>
    <row r="13" spans="1:11" hidden="1" x14ac:dyDescent="0.3">
      <c r="A13" s="161" t="s">
        <v>183</v>
      </c>
      <c r="B13" s="165">
        <f>'Scenario B'!B11</f>
        <v>0</v>
      </c>
      <c r="C13" s="165">
        <f>'Scenario B'!C11</f>
        <v>0</v>
      </c>
      <c r="D13" s="165">
        <f>'Scenario B'!D11</f>
        <v>0</v>
      </c>
      <c r="E13" s="165">
        <f>'Scenario B'!E11</f>
        <v>0</v>
      </c>
      <c r="F13" s="165">
        <f>'Scenario B'!F11</f>
        <v>0</v>
      </c>
      <c r="G13" s="165">
        <f>'Scenario B'!G11</f>
        <v>0</v>
      </c>
      <c r="K13" s="164"/>
    </row>
    <row r="14" spans="1:11" hidden="1" x14ac:dyDescent="0.3">
      <c r="A14" s="161" t="s">
        <v>182</v>
      </c>
      <c r="B14" s="163">
        <f>'Scenario B'!B5+'Scenario B'!B7</f>
        <v>308</v>
      </c>
      <c r="C14" s="163">
        <f>'Scenario B'!C5+'Scenario B'!C7</f>
        <v>307</v>
      </c>
      <c r="D14" s="163">
        <f>'Scenario B'!D5+'Scenario B'!D7</f>
        <v>311</v>
      </c>
      <c r="E14" s="163">
        <f>'Scenario B'!E5+'Scenario B'!E7</f>
        <v>313</v>
      </c>
      <c r="F14" s="163">
        <f>'Scenario B'!F5+'Scenario B'!F7</f>
        <v>312</v>
      </c>
      <c r="G14" s="163">
        <f>'Scenario B'!G5+'Scenario B'!G7</f>
        <v>314</v>
      </c>
    </row>
    <row r="15" spans="1:11" hidden="1" x14ac:dyDescent="0.3">
      <c r="A15" s="161" t="s">
        <v>181</v>
      </c>
      <c r="B15" s="163">
        <f t="shared" ref="B15:G15" si="2">SUM(B12:B14)</f>
        <v>308</v>
      </c>
      <c r="C15" s="163">
        <f t="shared" si="2"/>
        <v>307</v>
      </c>
      <c r="D15" s="163">
        <f t="shared" si="2"/>
        <v>311</v>
      </c>
      <c r="E15" s="163">
        <f t="shared" si="2"/>
        <v>313</v>
      </c>
      <c r="F15" s="163">
        <f t="shared" si="2"/>
        <v>312</v>
      </c>
      <c r="G15" s="163">
        <f t="shared" si="2"/>
        <v>314</v>
      </c>
    </row>
    <row r="16" spans="1:11" hidden="1" x14ac:dyDescent="0.3">
      <c r="A16" s="161" t="s">
        <v>180</v>
      </c>
      <c r="B16" s="162">
        <f t="shared" ref="B16:G16" si="3">B5/B15</f>
        <v>4813.1386688311686</v>
      </c>
      <c r="C16" s="162">
        <f t="shared" si="3"/>
        <v>4864.5668058631909</v>
      </c>
      <c r="D16" s="162">
        <f t="shared" si="3"/>
        <v>4889.625137867135</v>
      </c>
      <c r="E16" s="162">
        <f t="shared" si="3"/>
        <v>5006.9105680001221</v>
      </c>
      <c r="F16" s="162">
        <f t="shared" si="3"/>
        <v>5139.7035463172715</v>
      </c>
      <c r="G16" s="162">
        <f t="shared" si="3"/>
        <v>5249.1462427595134</v>
      </c>
    </row>
    <row r="17" spans="1:17" hidden="1" x14ac:dyDescent="0.3">
      <c r="A17" s="161" t="s">
        <v>179</v>
      </c>
      <c r="B17" s="162">
        <f t="shared" ref="B17:G17" si="4">-B4/B15</f>
        <v>4809.6177272727273</v>
      </c>
      <c r="C17" s="162">
        <f t="shared" si="4"/>
        <v>5001.8048534201953</v>
      </c>
      <c r="D17" s="162">
        <f t="shared" si="4"/>
        <v>4954.5846588522409</v>
      </c>
      <c r="E17" s="162">
        <f t="shared" si="4"/>
        <v>4895.3057408851892</v>
      </c>
      <c r="F17" s="162">
        <f t="shared" si="4"/>
        <v>4870.2015474965528</v>
      </c>
      <c r="G17" s="162">
        <f t="shared" si="4"/>
        <v>4873.6034673608128</v>
      </c>
    </row>
    <row r="18" spans="1:17" hidden="1" x14ac:dyDescent="0.3">
      <c r="A18" s="161" t="s">
        <v>178</v>
      </c>
      <c r="B18" s="162">
        <f>'Scenario B'!B43</f>
        <v>739386.8</v>
      </c>
      <c r="C18" s="162">
        <f>'Scenario B'!C43</f>
        <v>752382</v>
      </c>
      <c r="D18" s="162">
        <f>'Scenario B'!D43</f>
        <v>792564.9575163268</v>
      </c>
      <c r="E18" s="162">
        <f>'Scenario B'!E43</f>
        <v>816157.19380327058</v>
      </c>
      <c r="F18" s="162">
        <f>'Scenario B'!F43</f>
        <v>837341.38388911402</v>
      </c>
      <c r="G18" s="162">
        <f>'Scenario B'!G43</f>
        <v>857892.47055923159</v>
      </c>
    </row>
    <row r="19" spans="1:17" hidden="1" x14ac:dyDescent="0.3">
      <c r="A19" s="161" t="s">
        <v>177</v>
      </c>
      <c r="B19" s="74">
        <f>SUM('Scenario B'!B43,'Scenario B'!B44,'Scenario B'!B45,'Scenario B'!B46,'Scenario B'!B47,'Scenario B'!B48,'[4]6 - Income &amp; Expenditure'!D87:D104)/'Scenario B'!B74</f>
        <v>0.78936587879101561</v>
      </c>
      <c r="C19" s="74">
        <f>SUM('Scenario B'!C43,'Scenario B'!C44,'Scenario B'!C45,'Scenario B'!C46,'Scenario B'!C47,'Scenario B'!C48,'[4]6 - Income &amp; Expenditure'!E87:E104)/'Scenario B'!C74</f>
        <v>0.79891145469280123</v>
      </c>
      <c r="D19" s="74">
        <f>SUM('Scenario B'!D43,'Scenario B'!D44,'Scenario B'!D45,'Scenario B'!D46,'Scenario B'!D47,'Scenario B'!D48,'[4]6 - Income &amp; Expenditure'!F87:F104)/'Scenario B'!D74</f>
        <v>0.81327337877595107</v>
      </c>
      <c r="E19" s="74">
        <f>SUM('Scenario B'!E43,'Scenario B'!E44,'Scenario B'!E45,'Scenario B'!E46,'Scenario B'!E47,'Scenario B'!E48,'[4]6 - Income &amp; Expenditure'!G87:G104)/'Scenario B'!E74</f>
        <v>0.81246770080553643</v>
      </c>
      <c r="F19" s="74">
        <f>SUM('Scenario B'!F43,'Scenario B'!F44,'Scenario B'!F45,'Scenario B'!F46,'Scenario B'!F47,'Scenario B'!F48,'[4]6 - Income &amp; Expenditure'!H87:H104)/'Scenario B'!F74</f>
        <v>0.81329757966832139</v>
      </c>
      <c r="G19" s="74">
        <f>SUM('Scenario B'!G43,'Scenario B'!G44,'Scenario B'!G45,'Scenario B'!G46,'Scenario B'!G47,'Scenario B'!G48,'[4]6 - Income &amp; Expenditure'!I87:I104)/'Scenario B'!G74</f>
        <v>0.80956583356228973</v>
      </c>
    </row>
    <row r="20" spans="1:17" hidden="1" x14ac:dyDescent="0.3">
      <c r="A20" s="161" t="s">
        <v>176</v>
      </c>
      <c r="B20" s="74">
        <f>SUM('[4]6 - Income &amp; Expenditure'!D105,'Scenario B'!B50:B73)/'Scenario B'!B74</f>
        <v>0.21063412120898431</v>
      </c>
      <c r="C20" s="74">
        <f>SUM('[4]6 - Income &amp; Expenditure'!E105,'Scenario B'!C50:C73)/'Scenario B'!C74</f>
        <v>0.20108854530719897</v>
      </c>
      <c r="D20" s="74">
        <f>SUM('[4]6 - Income &amp; Expenditure'!F105,'Scenario B'!D50:D73)/'Scenario B'!D74</f>
        <v>0.18672662122404932</v>
      </c>
      <c r="E20" s="74">
        <f>SUM('[4]6 - Income &amp; Expenditure'!G105,'Scenario B'!E50:E73)/'Scenario B'!E74</f>
        <v>0.18753229919446354</v>
      </c>
      <c r="F20" s="74">
        <f>SUM('[4]6 - Income &amp; Expenditure'!H105,'Scenario B'!F50:F73)/'Scenario B'!F74</f>
        <v>0.18670242033167875</v>
      </c>
      <c r="G20" s="74">
        <f>SUM('[4]6 - Income &amp; Expenditure'!I105,'Scenario B'!G50:G73)/'Scenario B'!G74</f>
        <v>0.19043416643771011</v>
      </c>
      <c r="H20" s="74"/>
    </row>
    <row r="21" spans="1:17" hidden="1" x14ac:dyDescent="0.3"/>
    <row r="22" spans="1:17" ht="15.6" x14ac:dyDescent="0.3">
      <c r="A22" s="185" t="s">
        <v>175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</row>
  </sheetData>
  <sheetProtection algorithmName="SHA-512" hashValue="GkdY5oxFkj+kz2f8XDlRfD5fIloDcKk9BBGet53agt0q5RAxCc98fJT7hQfX6N8MRAmWq4YKbPp3eFyIEPhqzQ==" saltValue="Xjo0asZLtzpNXOS9I8uGAA==" spinCount="100000" sheet="1" objects="1" scenarios="1"/>
  <mergeCells count="1">
    <mergeCell ref="A22:Q22"/>
  </mergeCells>
  <pageMargins left="0.25" right="0.25" top="0.75" bottom="0.75" header="0.3" footer="0.3"/>
  <pageSetup scale="56" fitToHeight="0"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FF6600"/>
    <pageSetUpPr fitToPage="1"/>
  </sheetPr>
  <dimension ref="A1:Q324"/>
  <sheetViews>
    <sheetView showGridLines="0" showRowColHeaders="0" zoomScaleNormal="100" workbookViewId="0">
      <pane ySplit="4" topLeftCell="A65" activePane="bottomLeft" state="frozen"/>
      <selection pane="bottomLeft" activeCell="F80" sqref="F80"/>
    </sheetView>
  </sheetViews>
  <sheetFormatPr defaultColWidth="8" defaultRowHeight="13.2" x14ac:dyDescent="0.25"/>
  <cols>
    <col min="1" max="1" width="51.44140625" style="4" bestFit="1" customWidth="1"/>
    <col min="2" max="7" width="11" style="4" customWidth="1"/>
    <col min="8" max="8" width="39" style="4" customWidth="1"/>
    <col min="9" max="9" width="3.109375" style="4" customWidth="1"/>
    <col min="10" max="10" width="13.33203125" style="4" customWidth="1"/>
    <col min="11" max="11" width="8" style="4"/>
    <col min="12" max="12" width="8" style="4" hidden="1" customWidth="1"/>
    <col min="13" max="13" width="8.44140625" style="4" hidden="1" customWidth="1"/>
    <col min="14" max="14" width="8" style="4" hidden="1" customWidth="1"/>
    <col min="15" max="16384" width="8" style="4"/>
  </cols>
  <sheetData>
    <row r="1" spans="1:17" ht="15.6" x14ac:dyDescent="0.3">
      <c r="A1" s="1" t="s">
        <v>0</v>
      </c>
      <c r="B1" s="2"/>
      <c r="C1" s="3"/>
      <c r="D1" s="3"/>
      <c r="E1" s="3"/>
      <c r="F1" s="3"/>
      <c r="G1" s="3"/>
    </row>
    <row r="2" spans="1:17" x14ac:dyDescent="0.25">
      <c r="J2" s="5" t="s">
        <v>1</v>
      </c>
    </row>
    <row r="3" spans="1:17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J3" s="8" t="s">
        <v>9</v>
      </c>
      <c r="K3" s="9" t="s">
        <v>10</v>
      </c>
      <c r="L3" s="10"/>
      <c r="M3" s="10"/>
      <c r="N3" s="10"/>
      <c r="O3" s="10"/>
      <c r="P3" s="11"/>
    </row>
    <row r="4" spans="1:17" ht="13.8" thickBot="1" x14ac:dyDescent="0.3">
      <c r="A4" s="12"/>
      <c r="B4" s="7" t="s">
        <v>11</v>
      </c>
      <c r="C4" s="13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J4" s="14" t="s">
        <v>14</v>
      </c>
      <c r="K4" s="15" t="s">
        <v>15</v>
      </c>
      <c r="L4" s="16"/>
      <c r="M4" s="16"/>
      <c r="N4" s="16"/>
      <c r="O4" s="16"/>
      <c r="P4" s="17"/>
    </row>
    <row r="5" spans="1:17" x14ac:dyDescent="0.25">
      <c r="A5" s="18" t="s">
        <v>16</v>
      </c>
      <c r="B5" s="19">
        <v>308</v>
      </c>
      <c r="C5" s="20">
        <f>SUM('[5]2 - Pupil No.'!B7:B13)</f>
        <v>307</v>
      </c>
      <c r="D5" s="20">
        <f>SUM('[5]2 - Pupil No.'!C7:C13)</f>
        <v>311</v>
      </c>
      <c r="E5" s="20">
        <f>SUM('[5]2 - Pupil No.'!D7:D13)</f>
        <v>313</v>
      </c>
      <c r="F5" s="20">
        <f>SUM('[5]2 - Pupil No.'!E7:E13)</f>
        <v>312</v>
      </c>
      <c r="G5" s="21">
        <f>SUM('[5]2 - Pupil No.'!F7:F13)</f>
        <v>314</v>
      </c>
      <c r="H5" s="22" t="s">
        <v>17</v>
      </c>
      <c r="J5" s="16"/>
      <c r="K5" s="16"/>
      <c r="L5" s="16"/>
      <c r="M5" s="16"/>
      <c r="N5" s="16"/>
      <c r="O5" s="16"/>
      <c r="P5" s="16"/>
    </row>
    <row r="6" spans="1:17" x14ac:dyDescent="0.25">
      <c r="A6" s="23"/>
      <c r="B6" s="24"/>
      <c r="C6" s="25"/>
      <c r="D6" s="25"/>
      <c r="E6" s="25"/>
      <c r="F6" s="25"/>
      <c r="G6" s="26"/>
      <c r="H6" s="27"/>
    </row>
    <row r="7" spans="1:17" x14ac:dyDescent="0.25">
      <c r="A7" s="23" t="s">
        <v>18</v>
      </c>
      <c r="B7" s="28">
        <v>0</v>
      </c>
      <c r="C7" s="25">
        <f>SUM('[5]2 - Pupil No.'!B14:B18)</f>
        <v>0</v>
      </c>
      <c r="D7" s="25">
        <f>SUM('[5]2 - Pupil No.'!C14:C18)</f>
        <v>0</v>
      </c>
      <c r="E7" s="25">
        <f>SUM('[5]2 - Pupil No.'!D14:D18)</f>
        <v>0</v>
      </c>
      <c r="F7" s="25">
        <f>SUM('[5]2 - Pupil No.'!E14:E18)</f>
        <v>0</v>
      </c>
      <c r="G7" s="26">
        <f>SUM('[5]2 - Pupil No.'!F14:F18)</f>
        <v>0</v>
      </c>
      <c r="H7" s="22" t="s">
        <v>17</v>
      </c>
    </row>
    <row r="8" spans="1:17" x14ac:dyDescent="0.25">
      <c r="A8" s="23"/>
      <c r="B8" s="24"/>
      <c r="C8" s="25"/>
      <c r="D8" s="25"/>
      <c r="E8" s="25"/>
      <c r="F8" s="25"/>
      <c r="G8" s="26"/>
      <c r="H8" s="27"/>
    </row>
    <row r="9" spans="1:17" x14ac:dyDescent="0.25">
      <c r="A9" s="23" t="s">
        <v>19</v>
      </c>
      <c r="B9" s="29">
        <v>0</v>
      </c>
      <c r="C9" s="30">
        <f>'[5]2 - Pupil No.'!B44</f>
        <v>0</v>
      </c>
      <c r="D9" s="30">
        <f>'[5]2 - Pupil No.'!C44</f>
        <v>0</v>
      </c>
      <c r="E9" s="30">
        <f>'[5]2 - Pupil No.'!D44</f>
        <v>0</v>
      </c>
      <c r="F9" s="30">
        <f>'[5]2 - Pupil No.'!E44</f>
        <v>0</v>
      </c>
      <c r="G9" s="31">
        <f>'[5]2 - Pupil No.'!F44</f>
        <v>0</v>
      </c>
      <c r="H9" s="22" t="s">
        <v>17</v>
      </c>
    </row>
    <row r="10" spans="1:17" x14ac:dyDescent="0.25">
      <c r="A10" s="23"/>
      <c r="B10" s="24"/>
      <c r="C10" s="25"/>
      <c r="D10" s="25"/>
      <c r="E10" s="25"/>
      <c r="F10" s="25"/>
      <c r="G10" s="26"/>
      <c r="H10" s="27"/>
    </row>
    <row r="11" spans="1:17" x14ac:dyDescent="0.25">
      <c r="A11" s="23" t="s">
        <v>20</v>
      </c>
      <c r="B11" s="28">
        <v>0</v>
      </c>
      <c r="C11" s="25">
        <f>'[5]2 - Pupil No.'!B49</f>
        <v>0</v>
      </c>
      <c r="D11" s="25">
        <f>'[5]2 - Pupil No.'!C49</f>
        <v>0</v>
      </c>
      <c r="E11" s="25">
        <f>'[5]2 - Pupil No.'!D49</f>
        <v>0</v>
      </c>
      <c r="F11" s="25">
        <f>'[5]2 - Pupil No.'!E49</f>
        <v>0</v>
      </c>
      <c r="G11" s="26">
        <f>'[5]2 - Pupil No.'!F49</f>
        <v>0</v>
      </c>
      <c r="H11" s="22" t="s">
        <v>17</v>
      </c>
    </row>
    <row r="12" spans="1:17" ht="13.8" thickBot="1" x14ac:dyDescent="0.3">
      <c r="A12" s="32"/>
      <c r="B12" s="33"/>
      <c r="C12" s="34"/>
      <c r="D12" s="34"/>
      <c r="E12" s="34"/>
      <c r="F12" s="34"/>
      <c r="G12" s="35"/>
    </row>
    <row r="13" spans="1:17" x14ac:dyDescent="0.25">
      <c r="A13" s="18"/>
      <c r="B13" s="36" t="s">
        <v>21</v>
      </c>
      <c r="C13" s="36" t="s">
        <v>21</v>
      </c>
      <c r="D13" s="36" t="s">
        <v>21</v>
      </c>
      <c r="E13" s="36" t="s">
        <v>21</v>
      </c>
      <c r="F13" s="36" t="s">
        <v>21</v>
      </c>
      <c r="G13" s="37" t="s">
        <v>21</v>
      </c>
      <c r="H13" s="38" t="s">
        <v>22</v>
      </c>
      <c r="J13" s="168" t="s">
        <v>23</v>
      </c>
      <c r="K13" s="168"/>
      <c r="L13" s="168"/>
      <c r="M13" s="168"/>
      <c r="N13" s="168"/>
      <c r="O13" s="168"/>
      <c r="P13" s="168"/>
      <c r="Q13" s="168"/>
    </row>
    <row r="14" spans="1:17" x14ac:dyDescent="0.25">
      <c r="A14" s="23"/>
      <c r="B14" s="39"/>
      <c r="C14" s="39"/>
      <c r="D14" s="39"/>
      <c r="E14" s="39"/>
      <c r="F14" s="39"/>
      <c r="G14" s="40"/>
      <c r="H14" s="41" t="str">
        <f>IF(OR([5]Validation!F8="INCORRECT",[5]Validation!D12="NOT ENTERED",[5]Validation!E17="NOT ENTERED",[5]Validation!F9="INCORRECT",[5]Validation!E21="NOT ENTERED",[5]Validation!L10="NOT ENTERED",[5]Validation!L11="NOT ENTERED",[5]Validation!L12="NOT ENTERED",[5]Validation!L13="NOT ENTERED",[5]Validation!L14="NOT ENTERED",[5]Validation!L15="NOT ENTERED",[5]Validation!L16="NOT ENTERED",[5]Validation!L17="NOT ENTERED", [5]Validation!L18="NOT ENTERED",[5]Validation!L19="NOT ENTERED",[5]Validation!L20="NOT ENTERED",[5]Validation!L21="NOT ENTERED",[5]Validation!L22="NOT ENTERED",[5]Validation!L23="NOT ENTERED",[5]Validation!L24="NOT ENTERED",[5]Validation!L25="NOT ENTERED",[5]Validation!L26="NOT ENTERED",[5]Validation!E34="NOT ENTERED",[5]Validation!F34="NOT ENTERED",[5]Validation!G34="NOT ENTERED",[5]Validation!H34="NOT ENTERED",[5]Validation!I34="NOT ENTERED", [5]Validation!D29="NOT ENTERED",[5]Validation!E29="NOT ENTERED",[5]Validation!F29="NOT ENTERED",[5]Validation!G29="NOT ENTERED",[5]Validation!H29="NOT ENTERED",[5]Validation!I29="NOT ENTERED", [5]Validation!D30="NOT ENTERED",[5]Validation!E30="NOT ENTERED",[5]Validation!F30="NOT ENTERED",[5]Validation!G30="NOT ENTERED",[5]Validation!H30="NOT ENTERED",[5]Validation!I30="NOT ENTERED",[5]Validation!D31="NOT ENTERED",[5]Validation!E31="NOT ENTERED",[5]Validation!F31="NOT ENTERED",[5]Validation!G31="NOT ENTERED",[5]Validation!H31="NOT ENTERED",[5]Validation!I31="NOT ENTERED", [5]Validation!D32="NOT ENTERED",[5]Validation!E32="NOT ENTERED",[5]Validation!F32="NOT ENTERED",[5]Validation!G32="NOT ENTERED",[5]Validation!H32="NOT ENTERED",[5]Validation!I32="NOT ENTERED",[5]Validation!D33="NOT ENTERED",[5]Validation!E33="NOT ENTERED",[5]Validation!F33="NOT ENTERED",[5]Validation!G33="NOT ENTERED",[5]Validation!H33="NOT ENTERED",[5]Validation!I33="NOT ENTERED",[5]Validation!D34="NOT ENTERED",[5]Validation!E34="NOT ENTERED",[5]Validation!F34="NOT ENTERED",[5]Validation!G34="NOT ENTERED",[5]Validation!H34="NOT ENTERED",[5]Validation!I34="NOT ENTERED",[5]Validation!D35="NOT ENTERED",[5]Validation!E35="NOT ENTERED",[5]Validation!F35="NOT ENTERED",[5]Validation!G35="NOT ENTERED",[5]Validation!H35="NOT ENTERED",[5]Validation!I35="NOT ENTERED", [5]Validation!D36="NOT ENTERED",[5]Validation!E36="NOT ENTERED",[5]Validation!F36="NOT ENTERED",[5]Validation!G36="NOT ENTERED",[5]Validation!H36="NOT ENTERED",[5]Validation!I36="NOT ENTERED", [5]Validation!D37="NOT ENTERED",[5]Validation!E37="NOT ENTERED",[5]Validation!F37="NOT ENTERED",[5]Validation!G37="NOT ENTERED",[5]Validation!H37="NOT ENTERED",[5]Validation!I37="NOT ENTERED", [5]Validation!D38="NOT ENTERED",[5]Validation!E38="NOT ENTERED",[5]Validation!F38="NOT ENTERED",[5]Validation!G38="NOT ENTERED",[5]Validation!H38="NOT ENTERED",[5]Validation!I38="NOT ENTERED",[5]Validation!D39="NOT ENTERED",[5]Validation!E39="NOT ENTERED",[5]Validation!F39="NOT ENTERED",[5]Validation!G39="NOT ENTERED",[5]Validation!H39="NOT ENTERED",[5]Validation!I39="NOT ENTERED",[5]Validation!D40="NOT ENTERED",[5]Validation!IE40="NOT ENTERED",[5]Validation!F40="NOT ENTERED",[5]Validation!G40="NOT ENTERED",[5]Validation!H40="NOT ENTERED",[5]Validation!I40="NOT ENTERED",[5]Validation!D41="NOT ENTERED",[5]Validation!E41="NOT ENTERED",[5]Validation!F41="NOT ENTERED",[5]Validation!G41="NOT ENTERED",[5]Validation!H41="NOT ENTERED",[5]Validation!I41="NOT ENTERED",[5]Validation!D42="NOT ENTERED",[5]Validation!E42="NOT ENTERED",[5]Validation!F42="NOT ENTERED",[5]Validation!G42="NOT ENTERED",[5]Validation!H42="NOT ENTERED",[5]Validation!I42="NOT ENTERED",[5]Validation!D43="NOT ENTERED",[5]Validation!E43="NOT ENTERED",[5]Validation!F43="NOT ENTERED",[5]Validation!G43="NOT ENTERED",[5]Validation!H43="NOT ENTERED",[5]Validation!I43="NOT ENTERED",[5]Validation!D44="NOT ENTERED",[5]Validation!E44="NOT ENTERED",[5]Validation!F44="NOT ENTERED",[5]Validation!G44="NOT ENTERED",[5]Validation!H44="NOT ENTERED",[5]Validation!I44="NOT ENTERED",[5]Validation!D45="NOT ENTERED",[5]Validation!E45="NOT ENTERED",[5]Validation!F45="NOT ENTERED",[5]Validation!G45="NOT ENTERED",[5]Validation!H45="NOT ENTERED",[5]Validation!I45="NOT ENTERED",[5]Validation!D25="Incorrect account codes used",[5]Validation!D50="NOT ENTERED",[5]Validation!E50="NOT ENTERED",[5]Validation!F50="NOT ENTERED",[5]Validation!G50="NOT ENTERED",[5]Validation!H50="NOT ENTERED",[5]Validation!D51="NOT ENTERED",[5]Validation!E51="NOT ENTERED",[5]Validation!F51="NOT ENTERED",[5]Validation!G51="NOT ENTERED",[5]Validation!H51="NOT ENTERED",[5]Validation!F63="incorrect",[5]Validation!F64="incorrect",[5]Validation!D57="NOT ENTERED",[5]Validation!E57="NOT ENTERED",[5]Validation!F57="NOT ENTERED",[5]Validation!G57="NOT ENTERED",[5]Validation!D70="INCORRECT",[5]Validation!D76="INCORRECT",[5]Validation!D77="INCORRECT",[5]Validation!D82="NOT ENTERED",[5]Validation!E82="NOT ENTERED",[5]Validation!F82="NOT ENTERED",[5]Validation!G82="NOT ENTERED",[5]Validation!H82="NOT ENTERED",[5]Validation!D83="NOT ENTERED",[5]Validation!E83="NOT ENTERED",[5]Validation!F83="NOT ENTERED",[5]Validation!G83="NOT ENTERED",[5]Validation!H83="NOT ENTERED",[5]Validation!E89="NOT ENTERED"),"INCORRECT","CORRECT")</f>
        <v>CORRECT</v>
      </c>
      <c r="J14" s="169">
        <v>44699</v>
      </c>
      <c r="K14" s="169"/>
      <c r="L14" s="169"/>
      <c r="M14" s="169"/>
      <c r="N14" s="169"/>
      <c r="O14" s="169"/>
      <c r="P14" s="169"/>
      <c r="Q14" s="169"/>
    </row>
    <row r="15" spans="1:17" x14ac:dyDescent="0.25">
      <c r="A15" s="42" t="s">
        <v>24</v>
      </c>
      <c r="B15" s="43">
        <v>-62880</v>
      </c>
      <c r="C15" s="44">
        <f>B80</f>
        <v>-61795.550000000047</v>
      </c>
      <c r="D15" s="44">
        <f>C80</f>
        <v>-103927.6306000005</v>
      </c>
      <c r="E15" s="44">
        <f>D80</f>
        <v>-127961.95141983498</v>
      </c>
      <c r="F15" s="44">
        <f>E80</f>
        <v>-100031.13439686084</v>
      </c>
      <c r="G15" s="45">
        <f>F80</f>
        <v>-23393.745133257937</v>
      </c>
      <c r="H15" s="4" t="s">
        <v>25</v>
      </c>
    </row>
    <row r="16" spans="1:17" ht="13.8" thickBot="1" x14ac:dyDescent="0.3">
      <c r="A16" s="32"/>
      <c r="B16" s="33"/>
      <c r="C16" s="46"/>
      <c r="D16" s="46"/>
      <c r="E16" s="46"/>
      <c r="F16" s="46"/>
      <c r="G16" s="47"/>
      <c r="I16" s="48"/>
    </row>
    <row r="17" spans="1:14" x14ac:dyDescent="0.25">
      <c r="A17" s="49" t="s">
        <v>26</v>
      </c>
      <c r="B17" s="50"/>
      <c r="C17" s="51"/>
      <c r="D17" s="51"/>
      <c r="E17" s="51"/>
      <c r="F17" s="51"/>
      <c r="G17" s="52"/>
      <c r="I17" s="48"/>
    </row>
    <row r="18" spans="1:14" x14ac:dyDescent="0.25">
      <c r="A18" s="23"/>
      <c r="B18" s="53"/>
      <c r="C18" s="54"/>
      <c r="D18" s="54"/>
      <c r="E18" s="54"/>
      <c r="F18" s="54"/>
      <c r="G18" s="55"/>
      <c r="I18" s="48"/>
    </row>
    <row r="19" spans="1:14" x14ac:dyDescent="0.25">
      <c r="A19" s="56" t="s">
        <v>27</v>
      </c>
      <c r="B19" s="57">
        <v>1332064</v>
      </c>
      <c r="C19" s="58">
        <f>IFERROR('[5]3b - Schools Block'!C29,0)</f>
        <v>1365007</v>
      </c>
      <c r="D19" s="58">
        <f>IFERROR('[5]3b - Schools Block'!D29,0)</f>
        <v>1387569.4489030468</v>
      </c>
      <c r="E19" s="58">
        <f>IFERROR('[5]3b - Schools Block'!E29,0)</f>
        <v>1402141.5648970641</v>
      </c>
      <c r="F19" s="58">
        <f>IFERROR('[5]3b - Schools Block'!F29,0)</f>
        <v>1404489.8256189246</v>
      </c>
      <c r="G19" s="59">
        <f>IFERROR('[5]3b - Schools Block'!G29,0)</f>
        <v>1419229.5008312953</v>
      </c>
      <c r="H19" s="22" t="s">
        <v>28</v>
      </c>
      <c r="I19" s="48"/>
    </row>
    <row r="20" spans="1:14" x14ac:dyDescent="0.25">
      <c r="A20" s="56"/>
      <c r="B20" s="60"/>
      <c r="C20" s="61"/>
      <c r="D20" s="61"/>
      <c r="E20" s="61"/>
      <c r="F20" s="61"/>
      <c r="G20" s="62"/>
      <c r="I20" s="48"/>
    </row>
    <row r="21" spans="1:14" ht="13.8" thickBot="1" x14ac:dyDescent="0.3">
      <c r="A21" s="56" t="s">
        <v>29</v>
      </c>
      <c r="B21" s="63">
        <f t="shared" ref="B21:G21" si="0">(-B15)+B19</f>
        <v>1394944</v>
      </c>
      <c r="C21" s="63">
        <f t="shared" si="0"/>
        <v>1426802.55</v>
      </c>
      <c r="D21" s="63">
        <f t="shared" si="0"/>
        <v>1491497.0795030473</v>
      </c>
      <c r="E21" s="63">
        <f t="shared" si="0"/>
        <v>1530103.5163168991</v>
      </c>
      <c r="F21" s="63">
        <f t="shared" si="0"/>
        <v>1504520.9600157854</v>
      </c>
      <c r="G21" s="64">
        <f t="shared" si="0"/>
        <v>1442623.2459645532</v>
      </c>
      <c r="I21" s="48"/>
    </row>
    <row r="22" spans="1:14" ht="14.4" thickTop="1" thickBot="1" x14ac:dyDescent="0.3">
      <c r="A22" s="23"/>
      <c r="B22" s="53"/>
      <c r="C22" s="65"/>
      <c r="D22" s="65"/>
      <c r="E22" s="65"/>
      <c r="F22" s="65"/>
      <c r="G22" s="66"/>
      <c r="I22" s="48"/>
    </row>
    <row r="23" spans="1:14" s="27" customFormat="1" x14ac:dyDescent="0.25">
      <c r="A23" s="49" t="s">
        <v>30</v>
      </c>
      <c r="B23" s="67"/>
      <c r="C23" s="67"/>
      <c r="D23" s="67"/>
      <c r="E23" s="67"/>
      <c r="F23" s="67"/>
      <c r="G23" s="68"/>
      <c r="H23" s="4"/>
      <c r="I23" s="69"/>
    </row>
    <row r="24" spans="1:14" s="27" customFormat="1" x14ac:dyDescent="0.25">
      <c r="A24" s="23"/>
      <c r="B24" s="70"/>
      <c r="C24" s="71"/>
      <c r="D24" s="71"/>
      <c r="E24" s="71"/>
      <c r="F24" s="71"/>
      <c r="G24" s="55"/>
      <c r="H24" s="4"/>
      <c r="I24" s="69"/>
      <c r="K24" s="72" t="s">
        <v>31</v>
      </c>
    </row>
    <row r="25" spans="1:14" x14ac:dyDescent="0.25">
      <c r="A25" s="23" t="s">
        <v>32</v>
      </c>
      <c r="B25" s="73">
        <f>'[5]6 - Income &amp; Expenditure'!D373</f>
        <v>-10960</v>
      </c>
      <c r="C25" s="73">
        <f>IFERROR('[5]6 - Income &amp; Expenditure'!E373,0)</f>
        <v>-67394</v>
      </c>
      <c r="D25" s="73">
        <f>IFERROR('[5]6 - Income &amp; Expenditure'!F373,0)</f>
        <v>-67874</v>
      </c>
      <c r="E25" s="73">
        <f>IFERROR('[5]6 - Income &amp; Expenditure'!G373,0)</f>
        <v>-68114</v>
      </c>
      <c r="F25" s="73">
        <f>IFERROR('[5]6 - Income &amp; Expenditure'!H373,0)</f>
        <v>-67994</v>
      </c>
      <c r="G25" s="59">
        <f>IFERROR('[5]6 - Income &amp; Expenditure'!I373,0)</f>
        <v>-68234</v>
      </c>
      <c r="I25" s="48"/>
      <c r="J25" s="74">
        <f t="shared" ref="J25:J36" si="1">IFERROR((C25-B25)/B25,0)</f>
        <v>5.1490875912408756</v>
      </c>
      <c r="K25" s="48" t="s">
        <v>33</v>
      </c>
      <c r="L25" s="4">
        <f>IF(OR(K25&lt;&gt;"",AND(ABS(J25)&lt;0.2499)),0,1)</f>
        <v>0</v>
      </c>
      <c r="M25" s="75">
        <f t="shared" ref="M25:M36" si="2">B25-C25</f>
        <v>56434</v>
      </c>
      <c r="N25" s="4">
        <f t="shared" ref="N25:N36" si="3">IF(AND(AND(J25=0,M25&lt;&gt;0,K25="")),1,0)</f>
        <v>0</v>
      </c>
    </row>
    <row r="26" spans="1:14" x14ac:dyDescent="0.25">
      <c r="A26" s="23" t="s">
        <v>34</v>
      </c>
      <c r="B26" s="73">
        <f>'[5]6 - Income &amp; Expenditure'!D378</f>
        <v>0</v>
      </c>
      <c r="C26" s="73">
        <f>'[5]6 - Income &amp; Expenditure'!E378</f>
        <v>0</v>
      </c>
      <c r="D26" s="73">
        <f>'[5]6 - Income &amp; Expenditure'!F378</f>
        <v>0</v>
      </c>
      <c r="E26" s="73">
        <f>'[5]6 - Income &amp; Expenditure'!G378</f>
        <v>0</v>
      </c>
      <c r="F26" s="73">
        <f>'[5]6 - Income &amp; Expenditure'!H378</f>
        <v>0</v>
      </c>
      <c r="G26" s="59">
        <f>'[5]6 - Income &amp; Expenditure'!I378</f>
        <v>0</v>
      </c>
      <c r="I26" s="48"/>
      <c r="J26" s="74">
        <f t="shared" si="1"/>
        <v>0</v>
      </c>
      <c r="K26" s="48"/>
      <c r="L26" s="4">
        <f t="shared" ref="L26:L36" si="4">IF(OR(K26&lt;&gt;"",AND(ABS(J26)&lt;0.25)),0,1)</f>
        <v>0</v>
      </c>
      <c r="M26" s="75">
        <f t="shared" si="2"/>
        <v>0</v>
      </c>
      <c r="N26" s="4">
        <f t="shared" si="3"/>
        <v>0</v>
      </c>
    </row>
    <row r="27" spans="1:14" x14ac:dyDescent="0.25">
      <c r="A27" s="23" t="s">
        <v>35</v>
      </c>
      <c r="B27" s="73">
        <f>'[5]6 - Income &amp; Expenditure'!D384</f>
        <v>-51288.87</v>
      </c>
      <c r="C27" s="73">
        <f>'[5]6 - Income &amp; Expenditure'!E384</f>
        <v>-67994.559999999998</v>
      </c>
      <c r="D27" s="73">
        <f>'[5]6 - Income &amp; Expenditure'!F384</f>
        <v>-56910.06</v>
      </c>
      <c r="E27" s="73">
        <f>'[5]6 - Income &amp; Expenditure'!G384</f>
        <v>-33835.58</v>
      </c>
      <c r="F27" s="73">
        <f>'[5]6 - Income &amp; Expenditure'!H384</f>
        <v>-17725.55</v>
      </c>
      <c r="G27" s="59">
        <f>'[5]6 - Income &amp; Expenditure'!I384</f>
        <v>-13860.13</v>
      </c>
      <c r="I27" s="48"/>
      <c r="J27" s="74">
        <f t="shared" si="1"/>
        <v>0.32571764595320574</v>
      </c>
      <c r="K27" s="48" t="s">
        <v>36</v>
      </c>
      <c r="L27" s="4">
        <f t="shared" si="4"/>
        <v>0</v>
      </c>
      <c r="M27" s="75">
        <f t="shared" si="2"/>
        <v>16705.689999999995</v>
      </c>
      <c r="N27" s="4">
        <f t="shared" si="3"/>
        <v>0</v>
      </c>
    </row>
    <row r="28" spans="1:14" x14ac:dyDescent="0.25">
      <c r="A28" s="23" t="s">
        <v>37</v>
      </c>
      <c r="B28" s="73">
        <f>'[5]6 - Income &amp; Expenditure'!D390</f>
        <v>-464</v>
      </c>
      <c r="C28" s="73">
        <f>'[5]6 - Income &amp; Expenditure'!E390</f>
        <v>-232</v>
      </c>
      <c r="D28" s="73">
        <f>'[5]6 - Income &amp; Expenditure'!F390</f>
        <v>0</v>
      </c>
      <c r="E28" s="73">
        <f>'[5]6 - Income &amp; Expenditure'!G390</f>
        <v>0</v>
      </c>
      <c r="F28" s="73">
        <f>'[5]6 - Income &amp; Expenditure'!H390</f>
        <v>0</v>
      </c>
      <c r="G28" s="59">
        <f>'[5]6 - Income &amp; Expenditure'!I390</f>
        <v>0</v>
      </c>
      <c r="I28" s="48"/>
      <c r="J28" s="74">
        <f t="shared" si="1"/>
        <v>-0.5</v>
      </c>
      <c r="K28" s="48" t="s">
        <v>38</v>
      </c>
      <c r="L28" s="4">
        <f t="shared" si="4"/>
        <v>0</v>
      </c>
      <c r="M28" s="75">
        <f t="shared" si="2"/>
        <v>-232</v>
      </c>
      <c r="N28" s="4">
        <f t="shared" si="3"/>
        <v>0</v>
      </c>
    </row>
    <row r="29" spans="1:14" x14ac:dyDescent="0.25">
      <c r="A29" s="23" t="s">
        <v>39</v>
      </c>
      <c r="B29" s="73">
        <f>'[5]6 - Income &amp; Expenditure'!D395</f>
        <v>0</v>
      </c>
      <c r="C29" s="73">
        <f>'[5]6 - Income &amp; Expenditure'!E395</f>
        <v>0</v>
      </c>
      <c r="D29" s="73">
        <f>'[5]6 - Income &amp; Expenditure'!F395</f>
        <v>0</v>
      </c>
      <c r="E29" s="73">
        <f>'[5]6 - Income &amp; Expenditure'!G395</f>
        <v>0</v>
      </c>
      <c r="F29" s="73">
        <f>'[5]6 - Income &amp; Expenditure'!H395</f>
        <v>0</v>
      </c>
      <c r="G29" s="59">
        <f>'[5]6 - Income &amp; Expenditure'!I395</f>
        <v>0</v>
      </c>
      <c r="I29" s="48"/>
      <c r="J29" s="74">
        <f t="shared" si="1"/>
        <v>0</v>
      </c>
      <c r="K29" s="48"/>
      <c r="L29" s="4">
        <f t="shared" si="4"/>
        <v>0</v>
      </c>
      <c r="M29" s="75">
        <f t="shared" si="2"/>
        <v>0</v>
      </c>
      <c r="N29" s="4">
        <f t="shared" si="3"/>
        <v>0</v>
      </c>
    </row>
    <row r="30" spans="1:14" x14ac:dyDescent="0.25">
      <c r="A30" s="23" t="s">
        <v>40</v>
      </c>
      <c r="B30" s="73">
        <f>'[5]6 - Income &amp; Expenditure'!D411</f>
        <v>-18706.980000000003</v>
      </c>
      <c r="C30" s="73">
        <f>'[5]6 - Income &amp; Expenditure'!E411</f>
        <v>-8426.5300000000007</v>
      </c>
      <c r="D30" s="73">
        <f>'[5]6 - Income &amp; Expenditure'!F411</f>
        <v>-8522.32</v>
      </c>
      <c r="E30" s="73">
        <f>'[5]6 - Income &amp; Expenditure'!G411</f>
        <v>-8139.5520000000006</v>
      </c>
      <c r="F30" s="73">
        <f>'[5]6 - Income &amp; Expenditure'!H411</f>
        <v>-9293.5072</v>
      </c>
      <c r="G30" s="59">
        <f>'[5]6 - Income &amp; Expenditure'!I411</f>
        <v>-8987.8579200000022</v>
      </c>
      <c r="I30" s="48"/>
      <c r="J30" s="74">
        <f t="shared" si="1"/>
        <v>-0.54955155776079312</v>
      </c>
      <c r="K30" s="48" t="s">
        <v>41</v>
      </c>
      <c r="L30" s="4">
        <f t="shared" si="4"/>
        <v>0</v>
      </c>
      <c r="M30" s="75">
        <f t="shared" si="2"/>
        <v>-10280.450000000003</v>
      </c>
      <c r="N30" s="4">
        <f t="shared" si="3"/>
        <v>0</v>
      </c>
    </row>
    <row r="31" spans="1:14" x14ac:dyDescent="0.25">
      <c r="A31" s="23" t="s">
        <v>42</v>
      </c>
      <c r="B31" s="73">
        <f>'[5]6 - Income &amp; Expenditure'!D416</f>
        <v>-7414.56</v>
      </c>
      <c r="C31" s="73">
        <f>'[5]6 - Income &amp; Expenditure'!E416</f>
        <v>-8500</v>
      </c>
      <c r="D31" s="73">
        <f>'[5]6 - Income &amp; Expenditure'!F416</f>
        <v>-8500</v>
      </c>
      <c r="E31" s="73">
        <f>'[5]6 - Income &amp; Expenditure'!G416</f>
        <v>-8500</v>
      </c>
      <c r="F31" s="73">
        <f>'[5]6 - Income &amp; Expenditure'!H416</f>
        <v>-8500</v>
      </c>
      <c r="G31" s="59">
        <f>'[5]6 - Income &amp; Expenditure'!I416</f>
        <v>-8500</v>
      </c>
      <c r="I31" s="48"/>
      <c r="J31" s="74">
        <f t="shared" si="1"/>
        <v>0.14639304287779714</v>
      </c>
      <c r="K31" s="48"/>
      <c r="L31" s="4">
        <f t="shared" si="4"/>
        <v>0</v>
      </c>
      <c r="M31" s="75">
        <f t="shared" si="2"/>
        <v>1085.4399999999996</v>
      </c>
      <c r="N31" s="4">
        <f t="shared" si="3"/>
        <v>0</v>
      </c>
    </row>
    <row r="32" spans="1:14" x14ac:dyDescent="0.25">
      <c r="A32" s="23" t="s">
        <v>43</v>
      </c>
      <c r="B32" s="73">
        <f>'[5]6 - Income &amp; Expenditure'!D421</f>
        <v>-17839.05</v>
      </c>
      <c r="C32" s="73">
        <f>'[5]6 - Income &amp; Expenditure'!E421</f>
        <v>-6500</v>
      </c>
      <c r="D32" s="73">
        <f>'[5]6 - Income &amp; Expenditure'!F421</f>
        <v>0</v>
      </c>
      <c r="E32" s="73">
        <f>'[5]6 - Income &amp; Expenditure'!G421</f>
        <v>0</v>
      </c>
      <c r="F32" s="73">
        <f>'[5]6 - Income &amp; Expenditure'!H421</f>
        <v>0</v>
      </c>
      <c r="G32" s="59">
        <f>'[5]6 - Income &amp; Expenditure'!I421</f>
        <v>0</v>
      </c>
      <c r="I32" s="48"/>
      <c r="J32" s="74">
        <f t="shared" si="1"/>
        <v>-0.63563082114798708</v>
      </c>
      <c r="K32" s="48" t="s">
        <v>44</v>
      </c>
      <c r="L32" s="4">
        <f t="shared" si="4"/>
        <v>0</v>
      </c>
      <c r="M32" s="75">
        <f t="shared" si="2"/>
        <v>-11339.05</v>
      </c>
      <c r="N32" s="4">
        <f t="shared" si="3"/>
        <v>0</v>
      </c>
    </row>
    <row r="33" spans="1:14" x14ac:dyDescent="0.25">
      <c r="A33" s="23" t="s">
        <v>45</v>
      </c>
      <c r="B33" s="73">
        <f>'[5]6 - Income &amp; Expenditure'!D428</f>
        <v>-16021.69</v>
      </c>
      <c r="C33" s="73">
        <f>'[5]6 - Income &amp; Expenditure'!E428</f>
        <v>0</v>
      </c>
      <c r="D33" s="73">
        <f>'[5]6 - Income &amp; Expenditure'!F428</f>
        <v>0</v>
      </c>
      <c r="E33" s="73">
        <f>'[5]6 - Income &amp; Expenditure'!G428</f>
        <v>0</v>
      </c>
      <c r="F33" s="73">
        <f>'[5]6 - Income &amp; Expenditure'!H428</f>
        <v>0</v>
      </c>
      <c r="G33" s="59">
        <f>'[5]6 - Income &amp; Expenditure'!I428</f>
        <v>0</v>
      </c>
      <c r="I33" s="48"/>
      <c r="J33" s="74">
        <f t="shared" si="1"/>
        <v>-1</v>
      </c>
      <c r="K33" s="48" t="s">
        <v>46</v>
      </c>
      <c r="L33" s="4">
        <f t="shared" si="4"/>
        <v>0</v>
      </c>
      <c r="M33" s="75">
        <f t="shared" si="2"/>
        <v>-16021.69</v>
      </c>
      <c r="N33" s="4">
        <f t="shared" si="3"/>
        <v>0</v>
      </c>
    </row>
    <row r="34" spans="1:14" x14ac:dyDescent="0.25">
      <c r="A34" s="23" t="s">
        <v>47</v>
      </c>
      <c r="B34" s="73">
        <f>'[5]6 - Income &amp; Expenditure'!D433</f>
        <v>-9403.11</v>
      </c>
      <c r="C34" s="73">
        <f>'[5]6 - Income &amp; Expenditure'!E433</f>
        <v>-11500</v>
      </c>
      <c r="D34" s="73">
        <f>'[5]6 - Income &amp; Expenditure'!F433</f>
        <v>-11500</v>
      </c>
      <c r="E34" s="73">
        <f>'[5]6 - Income &amp; Expenditure'!G433</f>
        <v>-11500</v>
      </c>
      <c r="F34" s="73">
        <f>'[5]6 - Income &amp; Expenditure'!H433</f>
        <v>-11500</v>
      </c>
      <c r="G34" s="59">
        <f>'[5]6 - Income &amp; Expenditure'!I433</f>
        <v>-11500</v>
      </c>
      <c r="I34" s="48"/>
      <c r="J34" s="74">
        <f t="shared" si="1"/>
        <v>0.22299962459228906</v>
      </c>
      <c r="K34" s="48"/>
      <c r="L34" s="4">
        <f t="shared" si="4"/>
        <v>0</v>
      </c>
      <c r="M34" s="75">
        <f t="shared" si="2"/>
        <v>2096.8899999999994</v>
      </c>
      <c r="N34" s="4">
        <f t="shared" si="3"/>
        <v>0</v>
      </c>
    </row>
    <row r="35" spans="1:14" x14ac:dyDescent="0.25">
      <c r="A35" s="23" t="s">
        <v>48</v>
      </c>
      <c r="B35" s="73">
        <f>'[5]6 - Income &amp; Expenditure'!D438</f>
        <v>0</v>
      </c>
      <c r="C35" s="73">
        <f>'[5]6 - Income &amp; Expenditure'!E438</f>
        <v>0</v>
      </c>
      <c r="D35" s="73">
        <f>'[5]6 - Income &amp; Expenditure'!F438</f>
        <v>0</v>
      </c>
      <c r="E35" s="73">
        <f>'[5]6 - Income &amp; Expenditure'!G438</f>
        <v>0</v>
      </c>
      <c r="F35" s="73">
        <f>'[5]6 - Income &amp; Expenditure'!H438</f>
        <v>0</v>
      </c>
      <c r="G35" s="59">
        <f>'[5]6 - Income &amp; Expenditure'!I438</f>
        <v>0</v>
      </c>
      <c r="I35" s="48"/>
      <c r="J35" s="74">
        <f t="shared" si="1"/>
        <v>0</v>
      </c>
      <c r="K35" s="48"/>
      <c r="L35" s="4">
        <f t="shared" si="4"/>
        <v>0</v>
      </c>
      <c r="M35" s="75">
        <f t="shared" si="2"/>
        <v>0</v>
      </c>
      <c r="N35" s="4">
        <f t="shared" si="3"/>
        <v>0</v>
      </c>
    </row>
    <row r="36" spans="1:14" x14ac:dyDescent="0.25">
      <c r="A36" s="23" t="s">
        <v>49</v>
      </c>
      <c r="B36" s="73">
        <f>'[5]6 - Income &amp; Expenditure'!D447</f>
        <v>-17200</v>
      </c>
      <c r="C36" s="73">
        <f>'[5]6 - Income &amp; Expenditure'!E447</f>
        <v>0</v>
      </c>
      <c r="D36" s="73">
        <f>'[5]6 - Income &amp; Expenditure'!F447</f>
        <v>0</v>
      </c>
      <c r="E36" s="73">
        <f>'[5]6 - Income &amp; Expenditure'!G447</f>
        <v>0</v>
      </c>
      <c r="F36" s="73">
        <f>'[5]6 - Income &amp; Expenditure'!H447</f>
        <v>0</v>
      </c>
      <c r="G36" s="59">
        <f>'[5]6 - Income &amp; Expenditure'!I447</f>
        <v>0</v>
      </c>
      <c r="I36" s="48"/>
      <c r="J36" s="74">
        <f t="shared" si="1"/>
        <v>-1</v>
      </c>
      <c r="K36" s="48" t="s">
        <v>50</v>
      </c>
      <c r="L36" s="4">
        <f t="shared" si="4"/>
        <v>0</v>
      </c>
      <c r="M36" s="75">
        <f t="shared" si="2"/>
        <v>-17200</v>
      </c>
      <c r="N36" s="4">
        <f t="shared" si="3"/>
        <v>0</v>
      </c>
    </row>
    <row r="37" spans="1:14" x14ac:dyDescent="0.25">
      <c r="A37" s="76" t="s">
        <v>51</v>
      </c>
      <c r="B37" s="77">
        <f t="shared" ref="B37:G37" si="5">SUM(B25:B36)</f>
        <v>-149298.26</v>
      </c>
      <c r="C37" s="77">
        <f t="shared" si="5"/>
        <v>-170547.09</v>
      </c>
      <c r="D37" s="77">
        <f t="shared" si="5"/>
        <v>-153306.38</v>
      </c>
      <c r="E37" s="77">
        <f t="shared" si="5"/>
        <v>-130089.132</v>
      </c>
      <c r="F37" s="77">
        <f t="shared" si="5"/>
        <v>-115013.05720000001</v>
      </c>
      <c r="G37" s="78">
        <f t="shared" si="5"/>
        <v>-111081.98792000001</v>
      </c>
      <c r="I37" s="48"/>
    </row>
    <row r="38" spans="1:14" x14ac:dyDescent="0.25">
      <c r="A38" s="76"/>
      <c r="B38" s="73"/>
      <c r="C38" s="79"/>
      <c r="D38" s="73"/>
      <c r="E38" s="73"/>
      <c r="F38" s="73"/>
      <c r="G38" s="80"/>
      <c r="I38" s="48"/>
    </row>
    <row r="39" spans="1:14" ht="13.8" thickBot="1" x14ac:dyDescent="0.3">
      <c r="A39" s="76" t="s">
        <v>52</v>
      </c>
      <c r="B39" s="81">
        <f t="shared" ref="B39:G39" si="6">SUM(B37,B15)-B19</f>
        <v>-1544242.26</v>
      </c>
      <c r="C39" s="81">
        <f t="shared" si="6"/>
        <v>-1597349.6400000001</v>
      </c>
      <c r="D39" s="81">
        <f t="shared" si="6"/>
        <v>-1644803.4595030472</v>
      </c>
      <c r="E39" s="81">
        <f t="shared" si="6"/>
        <v>-1660192.6483168991</v>
      </c>
      <c r="F39" s="81">
        <f t="shared" si="6"/>
        <v>-1619534.0172157853</v>
      </c>
      <c r="G39" s="81">
        <f t="shared" si="6"/>
        <v>-1553705.2338845532</v>
      </c>
      <c r="H39" s="23"/>
      <c r="I39" s="48"/>
    </row>
    <row r="40" spans="1:14" ht="13.8" thickTop="1" x14ac:dyDescent="0.25">
      <c r="A40" s="76"/>
      <c r="B40" s="73"/>
      <c r="C40" s="79"/>
      <c r="D40" s="73"/>
      <c r="E40" s="73"/>
      <c r="F40" s="73"/>
      <c r="G40" s="80"/>
      <c r="I40" s="48"/>
    </row>
    <row r="41" spans="1:14" x14ac:dyDescent="0.25">
      <c r="A41" s="76" t="s">
        <v>53</v>
      </c>
      <c r="B41" s="82"/>
      <c r="C41" s="54"/>
      <c r="D41" s="54"/>
      <c r="E41" s="54"/>
      <c r="F41" s="54"/>
      <c r="G41" s="55"/>
      <c r="I41" s="48"/>
    </row>
    <row r="42" spans="1:14" x14ac:dyDescent="0.25">
      <c r="A42" s="23"/>
      <c r="B42" s="53"/>
      <c r="C42" s="54"/>
      <c r="D42" s="54"/>
      <c r="E42" s="54"/>
      <c r="F42" s="54"/>
      <c r="G42" s="55"/>
      <c r="I42" s="48"/>
    </row>
    <row r="43" spans="1:14" x14ac:dyDescent="0.25">
      <c r="A43" s="23" t="s">
        <v>54</v>
      </c>
      <c r="B43" s="83">
        <f>'[5]6 - Income &amp; Expenditure'!D15</f>
        <v>739386.8</v>
      </c>
      <c r="C43" s="83">
        <f>'[5]6 - Income &amp; Expenditure'!E15</f>
        <v>752382</v>
      </c>
      <c r="D43" s="83">
        <f>'[5]6 - Income &amp; Expenditure'!F15</f>
        <v>792564.9575163268</v>
      </c>
      <c r="E43" s="83">
        <f>'[5]6 - Income &amp; Expenditure'!G15</f>
        <v>816157.19380327058</v>
      </c>
      <c r="F43" s="83">
        <f>'[5]6 - Income &amp; Expenditure'!H15</f>
        <v>837341.38388911402</v>
      </c>
      <c r="G43" s="59">
        <f>'[5]6 - Income &amp; Expenditure'!I15</f>
        <v>857892.47055923159</v>
      </c>
      <c r="I43" s="48"/>
      <c r="J43" s="74">
        <f t="shared" ref="J43:J73" si="7">IFERROR((C43-B43)/B43,0)</f>
        <v>1.7575645115655233E-2</v>
      </c>
      <c r="K43" s="48"/>
      <c r="L43" s="4">
        <f t="shared" ref="L43:L73" si="8">IF(OR(K43&lt;&gt;"",AND(ABS(J43)&lt;0.25)),0,1)</f>
        <v>0</v>
      </c>
      <c r="M43" s="75">
        <f t="shared" ref="M43:M73" si="9">B43-C43</f>
        <v>-12995.199999999953</v>
      </c>
      <c r="N43" s="4">
        <f t="shared" ref="N43:N73" si="10">IF(AND(AND(J43=0,M43&lt;&gt;0,K43="")),1,0)</f>
        <v>0</v>
      </c>
    </row>
    <row r="44" spans="1:14" x14ac:dyDescent="0.25">
      <c r="A44" s="23" t="s">
        <v>55</v>
      </c>
      <c r="B44" s="83">
        <f>'[5]6 - Income &amp; Expenditure'!D27</f>
        <v>0</v>
      </c>
      <c r="C44" s="83">
        <f>'[5]6 - Income &amp; Expenditure'!E27</f>
        <v>0</v>
      </c>
      <c r="D44" s="83">
        <f>'[5]6 - Income &amp; Expenditure'!F27</f>
        <v>0</v>
      </c>
      <c r="E44" s="83">
        <f>'[5]6 - Income &amp; Expenditure'!G27</f>
        <v>0</v>
      </c>
      <c r="F44" s="83">
        <f>'[5]6 - Income &amp; Expenditure'!H27</f>
        <v>0</v>
      </c>
      <c r="G44" s="59">
        <f>'[5]6 - Income &amp; Expenditure'!I27</f>
        <v>0</v>
      </c>
      <c r="I44" s="48"/>
      <c r="J44" s="74">
        <f t="shared" si="7"/>
        <v>0</v>
      </c>
      <c r="K44" s="48"/>
      <c r="L44" s="4">
        <f t="shared" si="8"/>
        <v>0</v>
      </c>
      <c r="M44" s="75">
        <f t="shared" si="9"/>
        <v>0</v>
      </c>
      <c r="N44" s="4">
        <f t="shared" si="10"/>
        <v>0</v>
      </c>
    </row>
    <row r="45" spans="1:14" x14ac:dyDescent="0.25">
      <c r="A45" s="23" t="s">
        <v>56</v>
      </c>
      <c r="B45" s="83">
        <f>'[5]6 - Income &amp; Expenditure'!D51</f>
        <v>262937.12</v>
      </c>
      <c r="C45" s="83">
        <f>'[5]6 - Income &amp; Expenditure'!E51</f>
        <v>299292</v>
      </c>
      <c r="D45" s="83">
        <f>'[5]6 - Income &amp; Expenditure'!F51</f>
        <v>292602.3788478963</v>
      </c>
      <c r="E45" s="83">
        <f>'[5]6 - Income &amp; Expenditure'!G51</f>
        <v>291093.51535482961</v>
      </c>
      <c r="F45" s="83">
        <f>'[5]6 - Income &amp; Expenditure'!H51</f>
        <v>297244.93614752684</v>
      </c>
      <c r="G45" s="59">
        <f>'[5]6 - Income &amp; Expenditure'!I51</f>
        <v>303521.79742322682</v>
      </c>
      <c r="I45" s="48"/>
      <c r="J45" s="74">
        <f t="shared" si="7"/>
        <v>0.13826454020641896</v>
      </c>
      <c r="K45" s="48"/>
      <c r="L45" s="4">
        <f t="shared" si="8"/>
        <v>0</v>
      </c>
      <c r="M45" s="75">
        <f t="shared" si="9"/>
        <v>-36354.880000000005</v>
      </c>
      <c r="N45" s="4">
        <f t="shared" si="10"/>
        <v>0</v>
      </c>
    </row>
    <row r="46" spans="1:14" x14ac:dyDescent="0.25">
      <c r="A46" s="23" t="s">
        <v>57</v>
      </c>
      <c r="B46" s="83">
        <f>'[5]6 - Income &amp; Expenditure'!D63</f>
        <v>52028.310000000005</v>
      </c>
      <c r="C46" s="83">
        <f>'[5]6 - Income &amp; Expenditure'!E63</f>
        <v>48490</v>
      </c>
      <c r="D46" s="83">
        <f>'[5]6 - Income &amp; Expenditure'!F63</f>
        <v>49434.167822477233</v>
      </c>
      <c r="E46" s="83">
        <f>'[5]6 - Income &amp; Expenditure'!G63</f>
        <v>50450.242178926783</v>
      </c>
      <c r="F46" s="83">
        <f>'[5]6 - Income &amp; Expenditure'!H63</f>
        <v>51486.638022505314</v>
      </c>
      <c r="G46" s="59">
        <f>'[5]6 - Income &amp; Expenditure'!I63</f>
        <v>52543.761782955415</v>
      </c>
      <c r="I46" s="48"/>
      <c r="J46" s="74">
        <f t="shared" si="7"/>
        <v>-6.8007398279898088E-2</v>
      </c>
      <c r="K46" s="48"/>
      <c r="L46" s="4">
        <f t="shared" si="8"/>
        <v>0</v>
      </c>
      <c r="M46" s="75">
        <f t="shared" si="9"/>
        <v>3538.3100000000049</v>
      </c>
      <c r="N46" s="4">
        <f t="shared" si="10"/>
        <v>0</v>
      </c>
    </row>
    <row r="47" spans="1:14" x14ac:dyDescent="0.25">
      <c r="A47" s="23" t="s">
        <v>58</v>
      </c>
      <c r="B47" s="83">
        <f>'[5]6 - Income &amp; Expenditure'!D75</f>
        <v>86671.35</v>
      </c>
      <c r="C47" s="83">
        <f>'[5]6 - Income &amp; Expenditure'!E75</f>
        <v>91091</v>
      </c>
      <c r="D47" s="83">
        <f>'[5]6 - Income &amp; Expenditure'!F75</f>
        <v>90203.090383290924</v>
      </c>
      <c r="E47" s="83">
        <f>'[5]6 - Income &amp; Expenditure'!G75</f>
        <v>92090.203684107808</v>
      </c>
      <c r="F47" s="83">
        <f>'[5]6 - Income &amp; Expenditure'!H75</f>
        <v>94015.043549438706</v>
      </c>
      <c r="G47" s="59">
        <f>'[5]6 - Income &amp; Expenditure'!I75</f>
        <v>95978.365397326808</v>
      </c>
      <c r="I47" s="48"/>
      <c r="J47" s="74">
        <f t="shared" si="7"/>
        <v>5.0993205944063334E-2</v>
      </c>
      <c r="K47" s="48"/>
      <c r="L47" s="4">
        <f t="shared" si="8"/>
        <v>0</v>
      </c>
      <c r="M47" s="75">
        <f t="shared" si="9"/>
        <v>-4419.6499999999942</v>
      </c>
      <c r="N47" s="4">
        <f t="shared" si="10"/>
        <v>0</v>
      </c>
    </row>
    <row r="48" spans="1:14" x14ac:dyDescent="0.25">
      <c r="A48" s="23" t="s">
        <v>59</v>
      </c>
      <c r="B48" s="83">
        <f>'[5]6 - Income &amp; Expenditure'!D83</f>
        <v>0</v>
      </c>
      <c r="C48" s="83">
        <f>'[5]6 - Income &amp; Expenditure'!E83</f>
        <v>0</v>
      </c>
      <c r="D48" s="83">
        <f>'[5]6 - Income &amp; Expenditure'!F83</f>
        <v>0</v>
      </c>
      <c r="E48" s="83">
        <f>'[5]6 - Income &amp; Expenditure'!G83</f>
        <v>0</v>
      </c>
      <c r="F48" s="83">
        <f>'[5]6 - Income &amp; Expenditure'!H83</f>
        <v>0</v>
      </c>
      <c r="G48" s="59">
        <f>'[5]6 - Income &amp; Expenditure'!I83</f>
        <v>0</v>
      </c>
      <c r="I48" s="48"/>
      <c r="J48" s="74">
        <f t="shared" si="7"/>
        <v>0</v>
      </c>
      <c r="K48" s="48"/>
      <c r="L48" s="4">
        <f t="shared" si="8"/>
        <v>0</v>
      </c>
      <c r="M48" s="75">
        <f t="shared" si="9"/>
        <v>0</v>
      </c>
      <c r="N48" s="4">
        <f t="shared" si="10"/>
        <v>0</v>
      </c>
    </row>
    <row r="49" spans="1:14" x14ac:dyDescent="0.25">
      <c r="A49" s="23" t="s">
        <v>60</v>
      </c>
      <c r="B49" s="83">
        <f>'[5]6 - Income &amp; Expenditure'!D106</f>
        <v>30642.509999999995</v>
      </c>
      <c r="C49" s="83">
        <f>'[5]6 - Income &amp; Expenditure'!E106</f>
        <v>3306.9499999999971</v>
      </c>
      <c r="D49" s="83">
        <f>'[5]6 - Income &amp; Expenditure'!F106</f>
        <v>9621.7185994783831</v>
      </c>
      <c r="E49" s="83">
        <f>'[5]6 - Income &amp; Expenditure'!G106</f>
        <v>18087.290617325831</v>
      </c>
      <c r="F49" s="83">
        <f>'[5]6 - Income &amp; Expenditure'!H106</f>
        <v>18305.580177259519</v>
      </c>
      <c r="G49" s="59">
        <f>'[5]6 - Income &amp; Expenditure'!I106</f>
        <v>18492.744372343499</v>
      </c>
      <c r="I49" s="48"/>
      <c r="J49" s="74">
        <f t="shared" si="7"/>
        <v>-0.89207966318686038</v>
      </c>
      <c r="K49" s="48" t="s">
        <v>61</v>
      </c>
      <c r="L49" s="4">
        <f t="shared" si="8"/>
        <v>0</v>
      </c>
      <c r="M49" s="75">
        <f t="shared" si="9"/>
        <v>27335.559999999998</v>
      </c>
      <c r="N49" s="4">
        <f t="shared" si="10"/>
        <v>0</v>
      </c>
    </row>
    <row r="50" spans="1:14" x14ac:dyDescent="0.25">
      <c r="A50" s="23" t="s">
        <v>62</v>
      </c>
      <c r="B50" s="83">
        <f>'[5]6 - Income &amp; Expenditure'!D132</f>
        <v>5092.7</v>
      </c>
      <c r="C50" s="83">
        <f>'[5]6 - Income &amp; Expenditure'!E132</f>
        <v>5045.5250000000005</v>
      </c>
      <c r="D50" s="83">
        <f>'[5]6 - Income &amp; Expenditure'!F132</f>
        <v>5039.3080267428977</v>
      </c>
      <c r="E50" s="83">
        <f>'[5]6 - Income &amp; Expenditure'!G132</f>
        <v>5081.596116467791</v>
      </c>
      <c r="F50" s="83">
        <f>'[5]6 - Income &amp; Expenditure'!H132</f>
        <v>5193.2349294801579</v>
      </c>
      <c r="G50" s="59">
        <f>'[5]6 - Income &amp; Expenditure'!I132</f>
        <v>5303.1582325761237</v>
      </c>
      <c r="I50" s="48"/>
      <c r="J50" s="74">
        <f t="shared" si="7"/>
        <v>-9.2632591748972593E-3</v>
      </c>
      <c r="K50" s="48"/>
      <c r="L50" s="4">
        <f t="shared" si="8"/>
        <v>0</v>
      </c>
      <c r="M50" s="75">
        <f t="shared" si="9"/>
        <v>47.174999999999272</v>
      </c>
      <c r="N50" s="4">
        <f t="shared" si="10"/>
        <v>0</v>
      </c>
    </row>
    <row r="51" spans="1:14" x14ac:dyDescent="0.25">
      <c r="A51" s="84" t="s">
        <v>63</v>
      </c>
      <c r="B51" s="83">
        <f>'[5]6 - Income &amp; Expenditure'!D139</f>
        <v>4504.0200000000004</v>
      </c>
      <c r="C51" s="83">
        <f>'[5]6 - Income &amp; Expenditure'!E139</f>
        <v>4000</v>
      </c>
      <c r="D51" s="83">
        <f>'[5]6 - Income &amp; Expenditure'!F139</f>
        <v>2500</v>
      </c>
      <c r="E51" s="83">
        <f>'[5]6 - Income &amp; Expenditure'!G139</f>
        <v>5000</v>
      </c>
      <c r="F51" s="83">
        <f>'[5]6 - Income &amp; Expenditure'!H139</f>
        <v>2500</v>
      </c>
      <c r="G51" s="59">
        <f>'[5]6 - Income &amp; Expenditure'!I139</f>
        <v>2500</v>
      </c>
      <c r="I51" s="48"/>
      <c r="J51" s="74">
        <f t="shared" si="7"/>
        <v>-0.11190447644548657</v>
      </c>
      <c r="K51" s="48"/>
      <c r="L51" s="4">
        <f t="shared" si="8"/>
        <v>0</v>
      </c>
      <c r="M51" s="75">
        <f t="shared" si="9"/>
        <v>504.02000000000044</v>
      </c>
      <c r="N51" s="4">
        <f t="shared" si="10"/>
        <v>0</v>
      </c>
    </row>
    <row r="52" spans="1:14" x14ac:dyDescent="0.25">
      <c r="A52" s="23" t="s">
        <v>64</v>
      </c>
      <c r="B52" s="83">
        <f>'[5]6 - Income &amp; Expenditure'!D145</f>
        <v>9897.01</v>
      </c>
      <c r="C52" s="83">
        <f>'[5]6 - Income &amp; Expenditure'!E145</f>
        <v>15282</v>
      </c>
      <c r="D52" s="83">
        <f>'[5]6 - Income &amp; Expenditure'!F145</f>
        <v>15587.64</v>
      </c>
      <c r="E52" s="83">
        <f>'[5]6 - Income &amp; Expenditure'!G145</f>
        <v>15899.3928</v>
      </c>
      <c r="F52" s="83">
        <f>'[5]6 - Income &amp; Expenditure'!H145</f>
        <v>16217.380655999999</v>
      </c>
      <c r="G52" s="59">
        <f>'[5]6 - Income &amp; Expenditure'!I145</f>
        <v>16541.728269119998</v>
      </c>
      <c r="I52" s="48"/>
      <c r="J52" s="74">
        <f t="shared" si="7"/>
        <v>0.54410271384994047</v>
      </c>
      <c r="K52" s="48" t="s">
        <v>65</v>
      </c>
      <c r="L52" s="4">
        <f t="shared" si="8"/>
        <v>0</v>
      </c>
      <c r="M52" s="75">
        <f t="shared" si="9"/>
        <v>-5384.99</v>
      </c>
      <c r="N52" s="4">
        <f t="shared" si="10"/>
        <v>0</v>
      </c>
    </row>
    <row r="53" spans="1:14" x14ac:dyDescent="0.25">
      <c r="A53" s="84" t="s">
        <v>66</v>
      </c>
      <c r="B53" s="83">
        <f>'[5]6 - Income &amp; Expenditure'!D152</f>
        <v>5342.43</v>
      </c>
      <c r="C53" s="83">
        <f>'[5]6 - Income &amp; Expenditure'!E152</f>
        <v>5502.7029000000002</v>
      </c>
      <c r="D53" s="83">
        <f>'[5]6 - Income &amp; Expenditure'!F152</f>
        <v>5667.7839870000007</v>
      </c>
      <c r="E53" s="83">
        <f>'[5]6 - Income &amp; Expenditure'!G152</f>
        <v>5837.8175066100011</v>
      </c>
      <c r="F53" s="83">
        <f>'[5]6 - Income &amp; Expenditure'!H152</f>
        <v>6012.9520318083014</v>
      </c>
      <c r="G53" s="59">
        <f>'[5]6 - Income &amp; Expenditure'!I152</f>
        <v>6193.3405927625508</v>
      </c>
      <c r="I53" s="48"/>
      <c r="J53" s="74">
        <f t="shared" si="7"/>
        <v>2.9999999999999985E-2</v>
      </c>
      <c r="K53" s="48"/>
      <c r="L53" s="4">
        <f t="shared" si="8"/>
        <v>0</v>
      </c>
      <c r="M53" s="75">
        <f t="shared" si="9"/>
        <v>-160.27289999999994</v>
      </c>
      <c r="N53" s="4">
        <f t="shared" si="10"/>
        <v>0</v>
      </c>
    </row>
    <row r="54" spans="1:14" x14ac:dyDescent="0.25">
      <c r="A54" s="23" t="s">
        <v>67</v>
      </c>
      <c r="B54" s="83">
        <f>'[5]6 - Income &amp; Expenditure'!D159</f>
        <v>23922.43</v>
      </c>
      <c r="C54" s="83">
        <f>'[5]6 - Income &amp; Expenditure'!E159</f>
        <v>15000</v>
      </c>
      <c r="D54" s="83">
        <f>'[5]6 - Income &amp; Expenditure'!F159</f>
        <v>12000</v>
      </c>
      <c r="E54" s="83">
        <f>'[5]6 - Income &amp; Expenditure'!G159</f>
        <v>12000</v>
      </c>
      <c r="F54" s="83">
        <f>'[5]6 - Income &amp; Expenditure'!H159</f>
        <v>12000</v>
      </c>
      <c r="G54" s="59">
        <f>'[5]6 - Income &amp; Expenditure'!I159</f>
        <v>12000</v>
      </c>
      <c r="I54" s="48"/>
      <c r="J54" s="74">
        <f t="shared" si="7"/>
        <v>-0.37297339776937377</v>
      </c>
      <c r="K54" s="48" t="s">
        <v>68</v>
      </c>
      <c r="L54" s="4">
        <f t="shared" si="8"/>
        <v>0</v>
      </c>
      <c r="M54" s="75">
        <f t="shared" si="9"/>
        <v>8922.43</v>
      </c>
      <c r="N54" s="4">
        <f t="shared" si="10"/>
        <v>0</v>
      </c>
    </row>
    <row r="55" spans="1:14" x14ac:dyDescent="0.25">
      <c r="A55" s="84" t="s">
        <v>69</v>
      </c>
      <c r="B55" s="83">
        <f>'[5]6 - Income &amp; Expenditure'!D164</f>
        <v>3051.74</v>
      </c>
      <c r="C55" s="83">
        <f>'[5]6 - Income &amp; Expenditure'!E164</f>
        <v>3300</v>
      </c>
      <c r="D55" s="83">
        <f>'[5]6 - Income &amp; Expenditure'!F164</f>
        <v>3333</v>
      </c>
      <c r="E55" s="83">
        <f>'[5]6 - Income &amp; Expenditure'!G164</f>
        <v>3366.33</v>
      </c>
      <c r="F55" s="83">
        <f>'[5]6 - Income &amp; Expenditure'!H164</f>
        <v>3399.9933000000001</v>
      </c>
      <c r="G55" s="59">
        <f>'[5]6 - Income &amp; Expenditure'!I164</f>
        <v>3433.9932330000001</v>
      </c>
      <c r="I55" s="48"/>
      <c r="J55" s="74">
        <f t="shared" si="7"/>
        <v>8.1350311625498967E-2</v>
      </c>
      <c r="K55" s="48"/>
      <c r="L55" s="4">
        <f t="shared" si="8"/>
        <v>0</v>
      </c>
      <c r="M55" s="75">
        <f t="shared" si="9"/>
        <v>-248.26000000000022</v>
      </c>
      <c r="N55" s="4">
        <f t="shared" si="10"/>
        <v>0</v>
      </c>
    </row>
    <row r="56" spans="1:14" x14ac:dyDescent="0.25">
      <c r="A56" s="23" t="s">
        <v>70</v>
      </c>
      <c r="B56" s="83">
        <f>'[5]6 - Income &amp; Expenditure'!D170</f>
        <v>3736.8</v>
      </c>
      <c r="C56" s="83">
        <f>'[5]6 - Income &amp; Expenditure'!E170</f>
        <v>14296</v>
      </c>
      <c r="D56" s="83">
        <f>'[5]6 - Income &amp; Expenditure'!F170</f>
        <v>14642</v>
      </c>
      <c r="E56" s="83">
        <f>'[5]6 - Income &amp; Expenditure'!G170</f>
        <v>15079.04</v>
      </c>
      <c r="F56" s="83">
        <f>'[5]6 - Income &amp; Expenditure'!H170</f>
        <v>15529.1468</v>
      </c>
      <c r="G56" s="59">
        <f>'[5]6 - Income &amp; Expenditure'!I170</f>
        <v>15992.711515999999</v>
      </c>
      <c r="I56" s="48"/>
      <c r="J56" s="74">
        <f t="shared" si="7"/>
        <v>2.8257332476985657</v>
      </c>
      <c r="K56" s="48" t="s">
        <v>71</v>
      </c>
      <c r="L56" s="4">
        <f t="shared" si="8"/>
        <v>0</v>
      </c>
      <c r="M56" s="75">
        <f t="shared" si="9"/>
        <v>-10559.2</v>
      </c>
      <c r="N56" s="4">
        <f t="shared" si="10"/>
        <v>0</v>
      </c>
    </row>
    <row r="57" spans="1:14" x14ac:dyDescent="0.25">
      <c r="A57" s="23" t="s">
        <v>72</v>
      </c>
      <c r="B57" s="83">
        <f>'[5]6 - Income &amp; Expenditure'!D175</f>
        <v>5018.84</v>
      </c>
      <c r="C57" s="83">
        <f>'[5]6 - Income &amp; Expenditure'!E175</f>
        <v>5520.7240000000002</v>
      </c>
      <c r="D57" s="83">
        <f>'[5]6 - Income &amp; Expenditure'!F175</f>
        <v>5796.7602000000006</v>
      </c>
      <c r="E57" s="83">
        <f>'[5]6 - Income &amp; Expenditure'!G175</f>
        <v>6086.598210000001</v>
      </c>
      <c r="F57" s="83">
        <f>'[5]6 - Income &amp; Expenditure'!H175</f>
        <v>6390.9281205000016</v>
      </c>
      <c r="G57" s="59">
        <f>'[5]6 - Income &amp; Expenditure'!I175</f>
        <v>6710.4745265250021</v>
      </c>
      <c r="I57" s="48"/>
      <c r="J57" s="74">
        <f t="shared" si="7"/>
        <v>0.1</v>
      </c>
      <c r="K57" s="48"/>
      <c r="L57" s="4">
        <f t="shared" si="8"/>
        <v>0</v>
      </c>
      <c r="M57" s="75">
        <f t="shared" si="9"/>
        <v>-501.88400000000001</v>
      </c>
      <c r="N57" s="4">
        <f t="shared" si="10"/>
        <v>0</v>
      </c>
    </row>
    <row r="58" spans="1:14" x14ac:dyDescent="0.25">
      <c r="A58" s="23" t="s">
        <v>73</v>
      </c>
      <c r="B58" s="83">
        <f>'[5]6 - Income &amp; Expenditure'!D182</f>
        <v>13037.39</v>
      </c>
      <c r="C58" s="83">
        <f>'[5]6 - Income &amp; Expenditure'!E182</f>
        <v>19731.4555</v>
      </c>
      <c r="D58" s="83">
        <f>'[5]6 - Income &amp; Expenditure'!F182</f>
        <v>23134.098050000001</v>
      </c>
      <c r="E58" s="83">
        <f>'[5]6 - Income &amp; Expenditure'!G182</f>
        <v>25447.507855000003</v>
      </c>
      <c r="F58" s="83">
        <f>'[5]6 - Income &amp; Expenditure'!H182</f>
        <v>27992.258640500004</v>
      </c>
      <c r="G58" s="59">
        <f>'[5]6 - Income &amp; Expenditure'!I182</f>
        <v>30791.484504550004</v>
      </c>
      <c r="I58" s="48"/>
      <c r="J58" s="74">
        <f t="shared" si="7"/>
        <v>0.51345135030861244</v>
      </c>
      <c r="K58" s="48" t="s">
        <v>74</v>
      </c>
      <c r="L58" s="4">
        <f t="shared" si="8"/>
        <v>0</v>
      </c>
      <c r="M58" s="75">
        <f t="shared" si="9"/>
        <v>-6694.0655000000006</v>
      </c>
      <c r="N58" s="4">
        <f t="shared" si="10"/>
        <v>0</v>
      </c>
    </row>
    <row r="59" spans="1:14" x14ac:dyDescent="0.25">
      <c r="A59" s="23" t="s">
        <v>75</v>
      </c>
      <c r="B59" s="83">
        <f>'[5]6 - Income &amp; Expenditure'!D187</f>
        <v>26880</v>
      </c>
      <c r="C59" s="83">
        <f>'[5]6 - Income &amp; Expenditure'!E187</f>
        <v>26880</v>
      </c>
      <c r="D59" s="83">
        <f>'[5]6 - Income &amp; Expenditure'!F187</f>
        <v>26880</v>
      </c>
      <c r="E59" s="83">
        <f>'[5]6 - Income &amp; Expenditure'!G187</f>
        <v>26880</v>
      </c>
      <c r="F59" s="83">
        <f>'[5]6 - Income &amp; Expenditure'!H187</f>
        <v>26880</v>
      </c>
      <c r="G59" s="59">
        <f>'[5]6 - Income &amp; Expenditure'!I187</f>
        <v>26880</v>
      </c>
      <c r="I59" s="48"/>
      <c r="J59" s="74">
        <f t="shared" si="7"/>
        <v>0</v>
      </c>
      <c r="K59" s="48"/>
      <c r="L59" s="4">
        <f t="shared" si="8"/>
        <v>0</v>
      </c>
      <c r="M59" s="75">
        <f t="shared" si="9"/>
        <v>0</v>
      </c>
      <c r="N59" s="4">
        <f t="shared" si="10"/>
        <v>0</v>
      </c>
    </row>
    <row r="60" spans="1:14" x14ac:dyDescent="0.25">
      <c r="A60" s="23" t="s">
        <v>76</v>
      </c>
      <c r="B60" s="83">
        <f>'[5]6 - Income &amp; Expenditure'!D209</f>
        <v>9334.61</v>
      </c>
      <c r="C60" s="83">
        <f>'[5]6 - Income &amp; Expenditure'!E209</f>
        <v>5575.5969999999998</v>
      </c>
      <c r="D60" s="83">
        <f>'[5]6 - Income &amp; Expenditure'!F209</f>
        <v>5804.8768500000006</v>
      </c>
      <c r="E60" s="83">
        <f>'[5]6 - Income &amp; Expenditure'!G209</f>
        <v>6044.6306924999999</v>
      </c>
      <c r="F60" s="83">
        <f>'[5]6 - Income &amp; Expenditure'!H209</f>
        <v>6295.3624271250001</v>
      </c>
      <c r="G60" s="59">
        <f>'[5]6 - Income &amp; Expenditure'!I209</f>
        <v>6557.6007524812503</v>
      </c>
      <c r="I60" s="48"/>
      <c r="J60" s="74">
        <f t="shared" si="7"/>
        <v>-0.40269630975477289</v>
      </c>
      <c r="K60" s="48" t="s">
        <v>77</v>
      </c>
      <c r="L60" s="4">
        <f t="shared" si="8"/>
        <v>0</v>
      </c>
      <c r="M60" s="75">
        <f t="shared" si="9"/>
        <v>3759.0130000000008</v>
      </c>
      <c r="N60" s="4">
        <f t="shared" si="10"/>
        <v>0</v>
      </c>
    </row>
    <row r="61" spans="1:14" x14ac:dyDescent="0.25">
      <c r="A61" s="23" t="s">
        <v>78</v>
      </c>
      <c r="B61" s="83">
        <f>'[5]6 - Income &amp; Expenditure'!D241</f>
        <v>49335.340000000004</v>
      </c>
      <c r="C61" s="83">
        <f>'[5]6 - Income &amp; Expenditure'!E241</f>
        <v>51700</v>
      </c>
      <c r="D61" s="83">
        <f>'[5]6 - Income &amp; Expenditure'!F241</f>
        <v>46280</v>
      </c>
      <c r="E61" s="83">
        <f>'[5]6 - Income &amp; Expenditure'!G241</f>
        <v>46364</v>
      </c>
      <c r="F61" s="83">
        <f>'[5]6 - Income &amp; Expenditure'!H241</f>
        <v>46452.2</v>
      </c>
      <c r="G61" s="59">
        <f>'[5]6 - Income &amp; Expenditure'!I241</f>
        <v>46544.81</v>
      </c>
      <c r="I61" s="48"/>
      <c r="J61" s="74">
        <f t="shared" si="7"/>
        <v>4.7930347698019231E-2</v>
      </c>
      <c r="K61" s="48"/>
      <c r="L61" s="4">
        <f t="shared" si="8"/>
        <v>0</v>
      </c>
      <c r="M61" s="75">
        <f t="shared" si="9"/>
        <v>-2364.6599999999962</v>
      </c>
      <c r="N61" s="4">
        <f t="shared" si="10"/>
        <v>0</v>
      </c>
    </row>
    <row r="62" spans="1:14" x14ac:dyDescent="0.25">
      <c r="A62" s="23" t="s">
        <v>79</v>
      </c>
      <c r="B62" s="83">
        <f>'[5]6 - Income &amp; Expenditure'!D248</f>
        <v>25175.08</v>
      </c>
      <c r="C62" s="83">
        <f>'[5]6 - Income &amp; Expenditure'!E248</f>
        <v>28200</v>
      </c>
      <c r="D62" s="83">
        <f>'[5]6 - Income &amp; Expenditure'!F248</f>
        <v>29360</v>
      </c>
      <c r="E62" s="83">
        <f>'[5]6 - Income &amp; Expenditure'!G248</f>
        <v>30578</v>
      </c>
      <c r="F62" s="83">
        <f>'[5]6 - Income &amp; Expenditure'!H248</f>
        <v>31856.9</v>
      </c>
      <c r="G62" s="59">
        <f>'[5]6 - Income &amp; Expenditure'!I248</f>
        <v>33199.745000000003</v>
      </c>
      <c r="I62" s="48"/>
      <c r="J62" s="74">
        <f t="shared" si="7"/>
        <v>0.12015532820551109</v>
      </c>
      <c r="K62" s="48"/>
      <c r="L62" s="4">
        <f t="shared" si="8"/>
        <v>0</v>
      </c>
      <c r="M62" s="75">
        <f t="shared" si="9"/>
        <v>-3024.9199999999983</v>
      </c>
      <c r="N62" s="4">
        <f t="shared" si="10"/>
        <v>0</v>
      </c>
    </row>
    <row r="63" spans="1:14" x14ac:dyDescent="0.25">
      <c r="A63" s="23" t="s">
        <v>80</v>
      </c>
      <c r="B63" s="83">
        <f>'[5]6 - Income &amp; Expenditure'!D254</f>
        <v>0</v>
      </c>
      <c r="C63" s="83">
        <f>'[5]6 - Income &amp; Expenditure'!E254</f>
        <v>0</v>
      </c>
      <c r="D63" s="83">
        <f>'[5]6 - Income &amp; Expenditure'!F254</f>
        <v>0</v>
      </c>
      <c r="E63" s="83">
        <f>'[5]6 - Income &amp; Expenditure'!G254</f>
        <v>0</v>
      </c>
      <c r="F63" s="83">
        <f>'[5]6 - Income &amp; Expenditure'!H254</f>
        <v>0</v>
      </c>
      <c r="G63" s="59">
        <f>'[5]6 - Income &amp; Expenditure'!I254</f>
        <v>0</v>
      </c>
      <c r="I63" s="48"/>
      <c r="J63" s="74">
        <f t="shared" si="7"/>
        <v>0</v>
      </c>
      <c r="K63" s="48"/>
      <c r="L63" s="4">
        <f t="shared" si="8"/>
        <v>0</v>
      </c>
      <c r="M63" s="75">
        <f t="shared" si="9"/>
        <v>0</v>
      </c>
      <c r="N63" s="4">
        <f t="shared" si="10"/>
        <v>0</v>
      </c>
    </row>
    <row r="64" spans="1:14" x14ac:dyDescent="0.25">
      <c r="A64" s="23" t="s">
        <v>81</v>
      </c>
      <c r="B64" s="83">
        <f>'[5]6 - Income &amp; Expenditure'!D274</f>
        <v>4959.17</v>
      </c>
      <c r="C64" s="83">
        <f>'[5]6 - Income &amp; Expenditure'!E274</f>
        <v>4822.75</v>
      </c>
      <c r="D64" s="83">
        <f>'[5]6 - Income &amp; Expenditure'!F274</f>
        <v>4973.8874999999998</v>
      </c>
      <c r="E64" s="83">
        <f>'[5]6 - Income &amp; Expenditure'!G274</f>
        <v>5132.5818749999999</v>
      </c>
      <c r="F64" s="83">
        <f>'[5]6 - Income &amp; Expenditure'!H274</f>
        <v>5299.2109687499997</v>
      </c>
      <c r="G64" s="59">
        <f>'[5]6 - Income &amp; Expenditure'!I274</f>
        <v>5474.1715171875003</v>
      </c>
      <c r="I64" s="48"/>
      <c r="J64" s="74">
        <f t="shared" si="7"/>
        <v>-2.7508635517637037E-2</v>
      </c>
      <c r="K64" s="48"/>
      <c r="L64" s="4">
        <f t="shared" si="8"/>
        <v>0</v>
      </c>
      <c r="M64" s="75">
        <f t="shared" si="9"/>
        <v>136.42000000000007</v>
      </c>
      <c r="N64" s="4">
        <f t="shared" si="10"/>
        <v>0</v>
      </c>
    </row>
    <row r="65" spans="1:14" x14ac:dyDescent="0.25">
      <c r="A65" s="23" t="s">
        <v>82</v>
      </c>
      <c r="B65" s="83">
        <f>'[5]6 - Income &amp; Expenditure'!D283</f>
        <v>12562.15</v>
      </c>
      <c r="C65" s="83">
        <f>'[5]6 - Income &amp; Expenditure'!E283</f>
        <v>13818.365000000002</v>
      </c>
      <c r="D65" s="83">
        <f>'[5]6 - Income &amp; Expenditure'!F283</f>
        <v>15200.201500000003</v>
      </c>
      <c r="E65" s="83">
        <f>'[5]6 - Income &amp; Expenditure'!G283</f>
        <v>16720.221650000007</v>
      </c>
      <c r="F65" s="83">
        <f>'[5]6 - Income &amp; Expenditure'!H283</f>
        <v>18392.243815000009</v>
      </c>
      <c r="G65" s="59">
        <f>'[5]6 - Income &amp; Expenditure'!I283</f>
        <v>20231.468196500013</v>
      </c>
      <c r="I65" s="48"/>
      <c r="J65" s="74">
        <f t="shared" si="7"/>
        <v>0.10000000000000016</v>
      </c>
      <c r="K65" s="48"/>
      <c r="L65" s="4">
        <f t="shared" si="8"/>
        <v>0</v>
      </c>
      <c r="M65" s="75">
        <f t="shared" si="9"/>
        <v>-1256.215000000002</v>
      </c>
      <c r="N65" s="4">
        <f t="shared" si="10"/>
        <v>0</v>
      </c>
    </row>
    <row r="66" spans="1:14" x14ac:dyDescent="0.25">
      <c r="A66" s="23" t="s">
        <v>83</v>
      </c>
      <c r="B66" s="83">
        <f>'[5]6 - Income &amp; Expenditure'!D297</f>
        <v>4008.75</v>
      </c>
      <c r="C66" s="83">
        <f>'[5]6 - Income &amp; Expenditure'!E297</f>
        <v>4400</v>
      </c>
      <c r="D66" s="83">
        <f>'[5]6 - Income &amp; Expenditure'!F297</f>
        <v>4580</v>
      </c>
      <c r="E66" s="83">
        <f>'[5]6 - Income &amp; Expenditure'!G297</f>
        <v>4769</v>
      </c>
      <c r="F66" s="83">
        <f>'[5]6 - Income &amp; Expenditure'!H297</f>
        <v>4967.45</v>
      </c>
      <c r="G66" s="59">
        <f>'[5]6 - Income &amp; Expenditure'!I297</f>
        <v>5175.8225000000002</v>
      </c>
      <c r="I66" s="48"/>
      <c r="J66" s="74">
        <f t="shared" si="7"/>
        <v>9.7599002182725283E-2</v>
      </c>
      <c r="K66" s="48"/>
      <c r="L66" s="4">
        <f t="shared" si="8"/>
        <v>0</v>
      </c>
      <c r="M66" s="75">
        <f t="shared" si="9"/>
        <v>-391.25</v>
      </c>
      <c r="N66" s="4">
        <f t="shared" si="10"/>
        <v>0</v>
      </c>
    </row>
    <row r="67" spans="1:14" x14ac:dyDescent="0.25">
      <c r="A67" s="23" t="s">
        <v>84</v>
      </c>
      <c r="B67" s="83">
        <f>'[5]6 - Income &amp; Expenditure'!D315</f>
        <v>46457.29</v>
      </c>
      <c r="C67" s="83">
        <f>'[5]6 - Income &amp; Expenditure'!E315</f>
        <v>32000</v>
      </c>
      <c r="D67" s="83">
        <f>'[5]6 - Income &amp; Expenditure'!F315</f>
        <v>32000</v>
      </c>
      <c r="E67" s="83">
        <f>'[5]6 - Income &amp; Expenditure'!G315</f>
        <v>32000</v>
      </c>
      <c r="F67" s="83">
        <f>'[5]6 - Income &amp; Expenditure'!H315</f>
        <v>32000</v>
      </c>
      <c r="G67" s="59">
        <f>'[5]6 - Income &amp; Expenditure'!I315</f>
        <v>32000</v>
      </c>
      <c r="I67" s="48"/>
      <c r="J67" s="74">
        <f t="shared" si="7"/>
        <v>-0.31119529356964215</v>
      </c>
      <c r="K67" s="48" t="s">
        <v>85</v>
      </c>
      <c r="L67" s="4">
        <f t="shared" si="8"/>
        <v>0</v>
      </c>
      <c r="M67" s="75">
        <f t="shared" si="9"/>
        <v>14457.29</v>
      </c>
      <c r="N67" s="4">
        <f t="shared" si="10"/>
        <v>0</v>
      </c>
    </row>
    <row r="68" spans="1:14" x14ac:dyDescent="0.25">
      <c r="A68" s="23" t="s">
        <v>86</v>
      </c>
      <c r="B68" s="83">
        <f>'[5]6 - Income &amp; Expenditure'!D320</f>
        <v>37663.89</v>
      </c>
      <c r="C68" s="83">
        <f>'[5]6 - Income &amp; Expenditure'!E320</f>
        <v>25000</v>
      </c>
      <c r="D68" s="83">
        <f>'[5]6 - Income &amp; Expenditure'!F320</f>
        <v>12000</v>
      </c>
      <c r="E68" s="83">
        <f>'[5]6 - Income &amp; Expenditure'!G320</f>
        <v>12000</v>
      </c>
      <c r="F68" s="83">
        <f>'[5]6 - Income &amp; Expenditure'!H320</f>
        <v>12000</v>
      </c>
      <c r="G68" s="59">
        <f>'[5]6 - Income &amp; Expenditure'!I320</f>
        <v>12000</v>
      </c>
      <c r="I68" s="48"/>
      <c r="J68" s="74">
        <f t="shared" si="7"/>
        <v>-0.33623425514464916</v>
      </c>
      <c r="K68" s="48" t="s">
        <v>87</v>
      </c>
      <c r="L68" s="4">
        <f t="shared" si="8"/>
        <v>0</v>
      </c>
      <c r="M68" s="75">
        <f t="shared" si="9"/>
        <v>12663.89</v>
      </c>
      <c r="N68" s="4">
        <f t="shared" si="10"/>
        <v>0</v>
      </c>
    </row>
    <row r="69" spans="1:14" x14ac:dyDescent="0.25">
      <c r="A69" s="23" t="s">
        <v>88</v>
      </c>
      <c r="B69" s="83">
        <f>'[5]6 - Income &amp; Expenditure'!D331</f>
        <v>3917.5</v>
      </c>
      <c r="C69" s="83">
        <f>'[5]6 - Income &amp; Expenditure'!E331</f>
        <v>3000</v>
      </c>
      <c r="D69" s="83">
        <f>'[5]6 - Income &amp; Expenditure'!F331</f>
        <v>2000</v>
      </c>
      <c r="E69" s="83">
        <f>'[5]6 - Income &amp; Expenditure'!G331</f>
        <v>2000</v>
      </c>
      <c r="F69" s="83">
        <f>'[5]6 - Income &amp; Expenditure'!H331</f>
        <v>2000</v>
      </c>
      <c r="G69" s="59">
        <f>'[5]6 - Income &amp; Expenditure'!I331</f>
        <v>2000</v>
      </c>
      <c r="I69" s="48"/>
      <c r="J69" s="74">
        <f t="shared" si="7"/>
        <v>-0.23420548819400128</v>
      </c>
      <c r="K69" s="48"/>
      <c r="L69" s="4">
        <f t="shared" si="8"/>
        <v>0</v>
      </c>
      <c r="M69" s="75">
        <f t="shared" si="9"/>
        <v>917.5</v>
      </c>
      <c r="N69" s="4">
        <f t="shared" si="10"/>
        <v>0</v>
      </c>
    </row>
    <row r="70" spans="1:14" x14ac:dyDescent="0.25">
      <c r="A70" s="23" t="s">
        <v>89</v>
      </c>
      <c r="B70" s="83">
        <f>'[5]6 - Income &amp; Expenditure'!D348</f>
        <v>16883.48</v>
      </c>
      <c r="C70" s="83">
        <f>'[5]6 - Income &amp; Expenditure'!E348</f>
        <v>15784.94</v>
      </c>
      <c r="D70" s="83">
        <f>'[5]6 - Income &amp; Expenditure'!F348</f>
        <v>15635.638800000001</v>
      </c>
      <c r="E70" s="83">
        <f>'[5]6 - Income &amp; Expenditure'!G348</f>
        <v>15996.351576000001</v>
      </c>
      <c r="F70" s="83">
        <f>'[5]6 - Income &amp; Expenditure'!H348</f>
        <v>16367.42860752</v>
      </c>
      <c r="G70" s="59">
        <f>'[5]6 - Income &amp; Expenditure'!I348</f>
        <v>16749.234679670401</v>
      </c>
      <c r="I70" s="48"/>
      <c r="J70" s="74">
        <f t="shared" si="7"/>
        <v>-6.5065969811910762E-2</v>
      </c>
      <c r="K70" s="48"/>
      <c r="L70" s="4">
        <f t="shared" si="8"/>
        <v>0</v>
      </c>
      <c r="M70" s="75">
        <f t="shared" si="9"/>
        <v>1098.5399999999991</v>
      </c>
      <c r="N70" s="4">
        <f t="shared" si="10"/>
        <v>0</v>
      </c>
    </row>
    <row r="71" spans="1:14" x14ac:dyDescent="0.25">
      <c r="A71" s="23" t="s">
        <v>90</v>
      </c>
      <c r="B71" s="83">
        <f>'[5]6 - Income &amp; Expenditure'!D354</f>
        <v>0</v>
      </c>
      <c r="C71" s="83">
        <f>'[5]6 - Income &amp; Expenditure'!E354</f>
        <v>0</v>
      </c>
      <c r="D71" s="83">
        <f>'[5]6 - Income &amp; Expenditure'!F354</f>
        <v>0</v>
      </c>
      <c r="E71" s="83">
        <f>'[5]6 - Income &amp; Expenditure'!G354</f>
        <v>0</v>
      </c>
      <c r="F71" s="83">
        <f>'[5]6 - Income &amp; Expenditure'!H354</f>
        <v>0</v>
      </c>
      <c r="G71" s="59">
        <f>'[5]6 - Income &amp; Expenditure'!I354</f>
        <v>0</v>
      </c>
      <c r="I71" s="48"/>
      <c r="J71" s="74">
        <f t="shared" si="7"/>
        <v>0</v>
      </c>
      <c r="K71" s="48"/>
      <c r="L71" s="4">
        <f t="shared" si="8"/>
        <v>0</v>
      </c>
      <c r="M71" s="75">
        <f t="shared" si="9"/>
        <v>0</v>
      </c>
      <c r="N71" s="4">
        <f t="shared" si="10"/>
        <v>0</v>
      </c>
    </row>
    <row r="72" spans="1:14" x14ac:dyDescent="0.25">
      <c r="A72" s="23" t="s">
        <v>91</v>
      </c>
      <c r="B72" s="83">
        <f>'[5]6 - Income &amp; Expenditure'!D359</f>
        <v>0</v>
      </c>
      <c r="C72" s="83">
        <f>'[5]6 - Income &amp; Expenditure'!E359</f>
        <v>0</v>
      </c>
      <c r="D72" s="83">
        <f>'[5]6 - Income &amp; Expenditure'!F359</f>
        <v>0</v>
      </c>
      <c r="E72" s="83">
        <f>'[5]6 - Income &amp; Expenditure'!G359</f>
        <v>0</v>
      </c>
      <c r="F72" s="83">
        <f>'[5]6 - Income &amp; Expenditure'!H359</f>
        <v>0</v>
      </c>
      <c r="G72" s="59">
        <f>'[5]6 - Income &amp; Expenditure'!I359</f>
        <v>0</v>
      </c>
      <c r="I72" s="48"/>
      <c r="J72" s="74">
        <f t="shared" si="7"/>
        <v>0</v>
      </c>
      <c r="K72" s="48"/>
      <c r="L72" s="4">
        <f t="shared" si="8"/>
        <v>0</v>
      </c>
      <c r="M72" s="75">
        <f t="shared" si="9"/>
        <v>0</v>
      </c>
      <c r="N72" s="4">
        <f t="shared" si="10"/>
        <v>0</v>
      </c>
    </row>
    <row r="73" spans="1:14" x14ac:dyDescent="0.25">
      <c r="A73" s="23" t="s">
        <v>92</v>
      </c>
      <c r="B73" s="83">
        <f>'[5]6 - Income &amp; Expenditure'!D365</f>
        <v>0</v>
      </c>
      <c r="C73" s="83">
        <f>'[5]6 - Income &amp; Expenditure'!E365</f>
        <v>0</v>
      </c>
      <c r="D73" s="83">
        <f>'[5]6 - Income &amp; Expenditure'!F365</f>
        <v>0</v>
      </c>
      <c r="E73" s="83">
        <f>'[5]6 - Income &amp; Expenditure'!G365</f>
        <v>0</v>
      </c>
      <c r="F73" s="83">
        <f>'[5]6 - Income &amp; Expenditure'!H365</f>
        <v>0</v>
      </c>
      <c r="G73" s="59">
        <f>'[5]6 - Income &amp; Expenditure'!I365</f>
        <v>0</v>
      </c>
      <c r="I73" s="48"/>
      <c r="J73" s="74">
        <f t="shared" si="7"/>
        <v>0</v>
      </c>
      <c r="K73" s="48"/>
      <c r="L73" s="4">
        <f t="shared" si="8"/>
        <v>0</v>
      </c>
      <c r="M73" s="75">
        <f t="shared" si="9"/>
        <v>0</v>
      </c>
      <c r="N73" s="4">
        <f t="shared" si="10"/>
        <v>0</v>
      </c>
    </row>
    <row r="74" spans="1:14" x14ac:dyDescent="0.25">
      <c r="A74" s="76" t="s">
        <v>93</v>
      </c>
      <c r="B74" s="85">
        <f t="shared" ref="B74:G74" si="11">SUM(B43:B73)</f>
        <v>1482446.71</v>
      </c>
      <c r="C74" s="86">
        <f t="shared" si="11"/>
        <v>1493422.0093999996</v>
      </c>
      <c r="D74" s="85">
        <f t="shared" si="11"/>
        <v>1516841.5080832122</v>
      </c>
      <c r="E74" s="85">
        <f t="shared" si="11"/>
        <v>1560161.5139200382</v>
      </c>
      <c r="F74" s="85">
        <f t="shared" si="11"/>
        <v>1596140.2720825274</v>
      </c>
      <c r="G74" s="87">
        <f t="shared" si="11"/>
        <v>1634708.8830554571</v>
      </c>
      <c r="I74" s="48"/>
    </row>
    <row r="75" spans="1:14" x14ac:dyDescent="0.25">
      <c r="A75" s="23"/>
      <c r="B75" s="88"/>
      <c r="C75" s="88"/>
      <c r="D75" s="88"/>
      <c r="E75" s="88"/>
      <c r="F75" s="88"/>
      <c r="G75" s="89"/>
      <c r="I75" s="48"/>
      <c r="L75" s="4">
        <f>SUM(L25:L36,L43:L73)</f>
        <v>0</v>
      </c>
      <c r="N75" s="4">
        <f>SUM(N25:N36,N43:N73)</f>
        <v>0</v>
      </c>
    </row>
    <row r="76" spans="1:14" x14ac:dyDescent="0.25">
      <c r="A76" s="23" t="s">
        <v>94</v>
      </c>
      <c r="B76" s="90">
        <f t="shared" ref="B76:G76" si="12">B74+B37</f>
        <v>1333148.45</v>
      </c>
      <c r="C76" s="90">
        <f t="shared" si="12"/>
        <v>1322874.9193999995</v>
      </c>
      <c r="D76" s="90">
        <f t="shared" si="12"/>
        <v>1363535.1280832123</v>
      </c>
      <c r="E76" s="90">
        <f t="shared" si="12"/>
        <v>1430072.3819200383</v>
      </c>
      <c r="F76" s="90">
        <f t="shared" si="12"/>
        <v>1481127.2148825275</v>
      </c>
      <c r="G76" s="91">
        <f t="shared" si="12"/>
        <v>1523626.8951354572</v>
      </c>
      <c r="I76" s="48"/>
    </row>
    <row r="77" spans="1:14" x14ac:dyDescent="0.25">
      <c r="A77" s="23"/>
      <c r="B77" s="73"/>
      <c r="C77" s="88"/>
      <c r="D77" s="88"/>
      <c r="E77" s="88"/>
      <c r="F77" s="88"/>
      <c r="G77" s="89"/>
      <c r="I77" s="48"/>
    </row>
    <row r="78" spans="1:14" ht="13.8" thickBot="1" x14ac:dyDescent="0.3">
      <c r="A78" s="32" t="s">
        <v>95</v>
      </c>
      <c r="B78" s="92">
        <f t="shared" ref="B78:G78" si="13">-(B19-B76)</f>
        <v>1084.4499999999534</v>
      </c>
      <c r="C78" s="93">
        <f t="shared" si="13"/>
        <v>-42132.080600000452</v>
      </c>
      <c r="D78" s="92">
        <f t="shared" si="13"/>
        <v>-24034.32081983448</v>
      </c>
      <c r="E78" s="92">
        <f t="shared" si="13"/>
        <v>27930.817022974137</v>
      </c>
      <c r="F78" s="92">
        <f t="shared" si="13"/>
        <v>76637.389263602905</v>
      </c>
      <c r="G78" s="94">
        <f t="shared" si="13"/>
        <v>104397.39430416189</v>
      </c>
      <c r="H78" s="4" t="s">
        <v>25</v>
      </c>
      <c r="I78" s="48"/>
    </row>
    <row r="79" spans="1:14" x14ac:dyDescent="0.25">
      <c r="A79" s="23"/>
      <c r="B79" s="53"/>
      <c r="C79" s="54"/>
      <c r="D79" s="54"/>
      <c r="E79" s="54"/>
      <c r="F79" s="54"/>
      <c r="G79" s="55"/>
      <c r="I79" s="48"/>
    </row>
    <row r="80" spans="1:14" ht="13.8" thickBot="1" x14ac:dyDescent="0.3">
      <c r="A80" s="42" t="s">
        <v>96</v>
      </c>
      <c r="B80" s="92">
        <f t="shared" ref="B80:G80" si="14">-(B21-B76)</f>
        <v>-61795.550000000047</v>
      </c>
      <c r="C80" s="93">
        <f t="shared" si="14"/>
        <v>-103927.6306000005</v>
      </c>
      <c r="D80" s="92">
        <f t="shared" si="14"/>
        <v>-127961.95141983498</v>
      </c>
      <c r="E80" s="92">
        <f t="shared" si="14"/>
        <v>-100031.13439686084</v>
      </c>
      <c r="F80" s="92">
        <f t="shared" si="14"/>
        <v>-23393.745133257937</v>
      </c>
      <c r="G80" s="94">
        <f t="shared" si="14"/>
        <v>81003.649170903955</v>
      </c>
      <c r="H80" s="4" t="s">
        <v>25</v>
      </c>
      <c r="I80" s="48"/>
    </row>
    <row r="81" spans="1:9" x14ac:dyDescent="0.25">
      <c r="A81" s="95" t="s">
        <v>97</v>
      </c>
      <c r="B81" s="50"/>
      <c r="C81" s="96">
        <f>-SUM('[5]3b - Schools Block'!C29-'[5]6 - Income &amp; Expenditure'!E373-'[5]6 - Income &amp; Expenditure'!E384)*8%</f>
        <v>-120031.64480000001</v>
      </c>
      <c r="D81" s="96">
        <f>-SUM('[5]3b - Schools Block'!D29-'[5]6 - Income &amp; Expenditure'!F373-'[5]6 - Income &amp; Expenditure'!F384)*8%</f>
        <v>-120988.28071224375</v>
      </c>
      <c r="E81" s="96">
        <f>-SUM('[5]3b - Schools Block'!E29-'[5]6 - Income &amp; Expenditure'!G373-'[5]6 - Income &amp; Expenditure'!G384)*8%</f>
        <v>-120327.29159176514</v>
      </c>
      <c r="F81" s="96">
        <f>-SUM('[5]3b - Schools Block'!F29-'[5]6 - Income &amp; Expenditure'!H373-'[5]6 - Income &amp; Expenditure'!H384)*8%</f>
        <v>-119216.75004951397</v>
      </c>
      <c r="G81" s="97">
        <f>-SUM('[5]3b - Schools Block'!G29-'[5]6 - Income &amp; Expenditure'!I373-'[5]6 - Income &amp; Expenditure'!I384)*8%</f>
        <v>-120105.89046650361</v>
      </c>
      <c r="I81" s="48"/>
    </row>
    <row r="82" spans="1:9" ht="13.8" thickBot="1" x14ac:dyDescent="0.3">
      <c r="A82" s="98" t="s">
        <v>98</v>
      </c>
      <c r="B82" s="33"/>
      <c r="C82" s="99">
        <f>-SUM('[5]3b - Schools Block'!C29-'[5]6 - Income &amp; Expenditure'!E373-'[5]6 - Income &amp; Expenditure'!E378-'[5]6 - Income &amp; Expenditure'!E384)*5%</f>
        <v>-75019.778000000006</v>
      </c>
      <c r="D82" s="99">
        <f>-SUM('[5]3b - Schools Block'!D29-'[5]6 - Income &amp; Expenditure'!F373-'[5]6 - Income &amp; Expenditure'!F378-'[5]6 - Income &amp; Expenditure'!F384)*5%</f>
        <v>-75617.675445152345</v>
      </c>
      <c r="E82" s="99">
        <f>-SUM('[5]3b - Schools Block'!E29-'[5]6 - Income &amp; Expenditure'!G373-'[5]6 - Income &amp; Expenditure'!G378-'[5]6 - Income &amp; Expenditure'!G384)*5%</f>
        <v>-75204.557244853218</v>
      </c>
      <c r="F82" s="99">
        <f>-SUM('[5]3b - Schools Block'!F29-'[5]6 - Income &amp; Expenditure'!H373-'[5]6 - Income &amp; Expenditure'!H378-'[5]6 - Income &amp; Expenditure'!H384)*5%</f>
        <v>-74510.468780946234</v>
      </c>
      <c r="G82" s="100">
        <f>-SUM('[5]3b - Schools Block'!G29-'[5]6 - Income &amp; Expenditure'!I373-'[5]6 - Income &amp; Expenditure'!I378-'[5]6 - Income &amp; Expenditure'!I384)*5%</f>
        <v>-75066.181541564758</v>
      </c>
      <c r="I82" s="48"/>
    </row>
    <row r="83" spans="1:9" ht="13.8" thickBot="1" x14ac:dyDescent="0.3">
      <c r="C83" s="101"/>
      <c r="I83" s="48"/>
    </row>
    <row r="84" spans="1:9" x14ac:dyDescent="0.25">
      <c r="A84" s="49" t="s">
        <v>99</v>
      </c>
      <c r="B84" s="102" t="s">
        <v>21</v>
      </c>
      <c r="C84" s="102" t="s">
        <v>21</v>
      </c>
      <c r="D84" s="102" t="s">
        <v>21</v>
      </c>
      <c r="E84" s="102" t="s">
        <v>21</v>
      </c>
      <c r="F84" s="102" t="s">
        <v>21</v>
      </c>
      <c r="G84" s="103" t="s">
        <v>21</v>
      </c>
      <c r="I84" s="48"/>
    </row>
    <row r="85" spans="1:9" x14ac:dyDescent="0.25">
      <c r="A85" s="104"/>
      <c r="B85" s="105"/>
      <c r="C85" s="73"/>
      <c r="D85" s="73"/>
      <c r="E85" s="73"/>
      <c r="F85" s="73"/>
      <c r="G85" s="80"/>
      <c r="I85" s="48"/>
    </row>
    <row r="86" spans="1:9" x14ac:dyDescent="0.25">
      <c r="A86" s="106" t="s">
        <v>30</v>
      </c>
      <c r="B86" s="107"/>
      <c r="C86" s="73"/>
      <c r="D86" s="73"/>
      <c r="E86" s="73"/>
      <c r="F86" s="73"/>
      <c r="G86" s="80"/>
      <c r="I86" s="48"/>
    </row>
    <row r="87" spans="1:9" x14ac:dyDescent="0.25">
      <c r="A87" s="108" t="s">
        <v>100</v>
      </c>
      <c r="B87" s="73">
        <f>'[5]7 - Pupil Premium FSM'!F13</f>
        <v>-4235</v>
      </c>
      <c r="C87" s="73">
        <f>'[5]7 - Pupil Premium FSM'!G13</f>
        <v>-11512.759999999995</v>
      </c>
      <c r="D87" s="73">
        <f>'[5]7 - Pupil Premium FSM'!H13</f>
        <v>-14877.424999999988</v>
      </c>
      <c r="E87" s="73">
        <f>'[5]7 - Pupil Premium FSM'!I13</f>
        <v>-25233.16647654862</v>
      </c>
      <c r="F87" s="73">
        <f>'[5]7 - Pupil Premium FSM'!J13</f>
        <v>-41994.273182036777</v>
      </c>
      <c r="G87" s="80">
        <f>'[5]7 - Pupil Premium FSM'!K13</f>
        <v>-57127.318135634807</v>
      </c>
      <c r="I87" s="48"/>
    </row>
    <row r="88" spans="1:9" x14ac:dyDescent="0.25">
      <c r="A88" s="108" t="s">
        <v>101</v>
      </c>
      <c r="B88" s="58">
        <f>'[5]7 - Pupil Premium FSM'!F14</f>
        <v>-99530</v>
      </c>
      <c r="C88" s="58">
        <f>'[5]7 - Pupil Premium FSM'!G14</f>
        <v>-105260</v>
      </c>
      <c r="D88" s="58">
        <f>'[5]7 - Pupil Premium FSM'!H14</f>
        <v>-105260</v>
      </c>
      <c r="E88" s="58">
        <f>'[5]7 - Pupil Premium FSM'!I14</f>
        <v>-105260</v>
      </c>
      <c r="F88" s="58">
        <f>'[5]7 - Pupil Premium FSM'!J14</f>
        <v>-105260</v>
      </c>
      <c r="G88" s="80">
        <f>'[5]7 - Pupil Premium FSM'!K14</f>
        <v>-105260</v>
      </c>
      <c r="I88" s="48"/>
    </row>
    <row r="89" spans="1:9" x14ac:dyDescent="0.25">
      <c r="A89" s="108" t="s">
        <v>102</v>
      </c>
      <c r="B89" s="109">
        <f t="shared" ref="B89:G89" si="15">SUM(B87:B88)</f>
        <v>-103765</v>
      </c>
      <c r="C89" s="109">
        <f t="shared" si="15"/>
        <v>-116772.76</v>
      </c>
      <c r="D89" s="109">
        <f t="shared" si="15"/>
        <v>-120137.42499999999</v>
      </c>
      <c r="E89" s="109">
        <f t="shared" si="15"/>
        <v>-130493.16647654862</v>
      </c>
      <c r="F89" s="109">
        <f t="shared" si="15"/>
        <v>-147254.27318203676</v>
      </c>
      <c r="G89" s="110">
        <f t="shared" si="15"/>
        <v>-162387.31813563482</v>
      </c>
      <c r="I89" s="48"/>
    </row>
    <row r="90" spans="1:9" x14ac:dyDescent="0.25">
      <c r="A90" s="108"/>
      <c r="B90" s="111"/>
      <c r="C90" s="111"/>
      <c r="D90" s="111"/>
      <c r="E90" s="111"/>
      <c r="F90" s="111"/>
      <c r="G90" s="112"/>
      <c r="H90" s="48"/>
      <c r="I90" s="48"/>
    </row>
    <row r="91" spans="1:9" x14ac:dyDescent="0.25">
      <c r="A91" s="106" t="s">
        <v>53</v>
      </c>
      <c r="B91" s="111"/>
      <c r="C91" s="111"/>
      <c r="D91" s="111"/>
      <c r="E91" s="111"/>
      <c r="F91" s="111"/>
      <c r="G91" s="112"/>
      <c r="H91" s="48"/>
      <c r="I91" s="48"/>
    </row>
    <row r="92" spans="1:9" x14ac:dyDescent="0.25">
      <c r="A92" s="108" t="s">
        <v>101</v>
      </c>
      <c r="B92" s="58">
        <f>'[5]7 - Pupil Premium FSM'!F357</f>
        <v>92252.24</v>
      </c>
      <c r="C92" s="58">
        <f>'[5]7 - Pupil Premium FSM'!G357</f>
        <v>101895.33500000001</v>
      </c>
      <c r="D92" s="58">
        <f>'[5]7 - Pupil Premium FSM'!H357</f>
        <v>94904.258523451368</v>
      </c>
      <c r="E92" s="58">
        <f>'[5]7 - Pupil Premium FSM'!I357</f>
        <v>88498.893294511843</v>
      </c>
      <c r="F92" s="58">
        <f>'[5]7 - Pupil Premium FSM'!J357</f>
        <v>90126.955046401956</v>
      </c>
      <c r="G92" s="113">
        <f>'[5]7 - Pupil Premium FSM'!K357</f>
        <v>91786.33275679787</v>
      </c>
      <c r="H92" s="48"/>
      <c r="I92" s="48"/>
    </row>
    <row r="93" spans="1:9" x14ac:dyDescent="0.25">
      <c r="A93" s="108" t="s">
        <v>103</v>
      </c>
      <c r="B93" s="58">
        <f>'[5]7 - Pupil Premium FSM'!F360</f>
        <v>0</v>
      </c>
      <c r="C93" s="58">
        <f>'[5]7 - Pupil Premium FSM'!G360</f>
        <v>0</v>
      </c>
      <c r="D93" s="58">
        <f>'[5]7 - Pupil Premium FSM'!H360</f>
        <v>0</v>
      </c>
      <c r="E93" s="58">
        <f>'[5]7 - Pupil Premium FSM'!I360</f>
        <v>0</v>
      </c>
      <c r="F93" s="58">
        <f>'[5]7 - Pupil Premium FSM'!J360</f>
        <v>0</v>
      </c>
      <c r="G93" s="113">
        <f>'[5]7 - Pupil Premium FSM'!K360</f>
        <v>0</v>
      </c>
      <c r="H93" s="48"/>
      <c r="I93" s="48"/>
    </row>
    <row r="94" spans="1:9" x14ac:dyDescent="0.25">
      <c r="A94" s="108"/>
      <c r="B94" s="58"/>
      <c r="C94" s="58"/>
      <c r="D94" s="58"/>
      <c r="E94" s="58"/>
      <c r="F94" s="58"/>
      <c r="G94" s="113"/>
      <c r="H94" s="48"/>
      <c r="I94" s="48"/>
    </row>
    <row r="95" spans="1:9" ht="13.8" thickBot="1" x14ac:dyDescent="0.3">
      <c r="A95" s="114" t="s">
        <v>104</v>
      </c>
      <c r="B95" s="92">
        <f>'[5]7 - Pupil Premium FSM'!F361</f>
        <v>-11512.759999999995</v>
      </c>
      <c r="C95" s="93">
        <f>'[5]7 - Pupil Premium FSM'!G361</f>
        <v>-14877.424999999988</v>
      </c>
      <c r="D95" s="92">
        <f>'[5]7 - Pupil Premium FSM'!H361</f>
        <v>-25233.16647654862</v>
      </c>
      <c r="E95" s="92">
        <f>'[5]7 - Pupil Premium FSM'!I361</f>
        <v>-41994.273182036777</v>
      </c>
      <c r="F95" s="92">
        <f>'[5]7 - Pupil Premium FSM'!J361</f>
        <v>-57127.318135634807</v>
      </c>
      <c r="G95" s="94">
        <f>'[5]7 - Pupil Premium FSM'!K361</f>
        <v>-70600.985378836951</v>
      </c>
      <c r="H95" s="48" t="s">
        <v>25</v>
      </c>
      <c r="I95" s="48"/>
    </row>
    <row r="96" spans="1:9" ht="13.8" thickBot="1" x14ac:dyDescent="0.3">
      <c r="A96" s="115"/>
      <c r="B96" s="116"/>
      <c r="C96" s="116"/>
      <c r="D96" s="116"/>
      <c r="E96" s="116"/>
      <c r="F96" s="116"/>
      <c r="G96" s="116"/>
      <c r="H96" s="48"/>
      <c r="I96" s="48"/>
    </row>
    <row r="97" spans="1:9" x14ac:dyDescent="0.25">
      <c r="A97" s="49" t="s">
        <v>105</v>
      </c>
      <c r="B97" s="102" t="s">
        <v>21</v>
      </c>
      <c r="C97" s="102" t="s">
        <v>21</v>
      </c>
      <c r="D97" s="102" t="s">
        <v>21</v>
      </c>
      <c r="E97" s="102" t="s">
        <v>21</v>
      </c>
      <c r="F97" s="102" t="s">
        <v>21</v>
      </c>
      <c r="G97" s="103" t="s">
        <v>21</v>
      </c>
      <c r="H97" s="48"/>
      <c r="I97" s="48"/>
    </row>
    <row r="98" spans="1:9" x14ac:dyDescent="0.25">
      <c r="A98" s="104"/>
      <c r="B98" s="105"/>
      <c r="C98" s="73"/>
      <c r="D98" s="73"/>
      <c r="E98" s="73"/>
      <c r="F98" s="73"/>
      <c r="G98" s="80"/>
      <c r="I98" s="48"/>
    </row>
    <row r="99" spans="1:9" x14ac:dyDescent="0.25">
      <c r="A99" s="106" t="s">
        <v>30</v>
      </c>
      <c r="B99" s="107"/>
      <c r="C99" s="73"/>
      <c r="D99" s="73"/>
      <c r="E99" s="73"/>
      <c r="F99" s="73"/>
      <c r="G99" s="80"/>
      <c r="H99" s="48"/>
      <c r="I99" s="48"/>
    </row>
    <row r="100" spans="1:9" x14ac:dyDescent="0.25">
      <c r="A100" s="108" t="s">
        <v>100</v>
      </c>
      <c r="B100" s="73">
        <f>'[5]7a - Pupil Premium Service'!F11</f>
        <v>-729</v>
      </c>
      <c r="C100" s="73">
        <f>'[5]7a - Pupil Premium Service'!G11</f>
        <v>-9</v>
      </c>
      <c r="D100" s="73">
        <f>'[5]7a - Pupil Premium Service'!H11</f>
        <v>-329</v>
      </c>
      <c r="E100" s="73">
        <f>'[5]7a - Pupil Premium Service'!I11</f>
        <v>-649</v>
      </c>
      <c r="F100" s="73">
        <f>'[5]7a - Pupil Premium Service'!J11</f>
        <v>-649</v>
      </c>
      <c r="G100" s="80">
        <f>'[5]7a - Pupil Premium Service'!K11</f>
        <v>-649</v>
      </c>
      <c r="I100" s="48"/>
    </row>
    <row r="101" spans="1:9" x14ac:dyDescent="0.25">
      <c r="A101" s="108" t="s">
        <v>106</v>
      </c>
      <c r="B101" s="73">
        <f>'[5]7a - Pupil Premium Service'!F12</f>
        <v>-310</v>
      </c>
      <c r="C101" s="73">
        <f>'[5]7a - Pupil Premium Service'!G12</f>
        <v>-320</v>
      </c>
      <c r="D101" s="73">
        <f>'[5]7a - Pupil Premium Service'!H12</f>
        <v>-320</v>
      </c>
      <c r="E101" s="73">
        <f>'[5]7a - Pupil Premium Service'!I12</f>
        <v>0</v>
      </c>
      <c r="F101" s="73">
        <f>'[5]7a - Pupil Premium Service'!J12</f>
        <v>0</v>
      </c>
      <c r="G101" s="80">
        <f>'[5]7a - Pupil Premium Service'!K12</f>
        <v>0</v>
      </c>
      <c r="I101" s="48"/>
    </row>
    <row r="102" spans="1:9" x14ac:dyDescent="0.25">
      <c r="A102" s="108" t="s">
        <v>107</v>
      </c>
      <c r="B102" s="109">
        <f t="shared" ref="B102:G102" si="16">SUM(B100:B101)</f>
        <v>-1039</v>
      </c>
      <c r="C102" s="109">
        <f t="shared" si="16"/>
        <v>-329</v>
      </c>
      <c r="D102" s="109">
        <f t="shared" si="16"/>
        <v>-649</v>
      </c>
      <c r="E102" s="109">
        <f t="shared" si="16"/>
        <v>-649</v>
      </c>
      <c r="F102" s="109">
        <f t="shared" si="16"/>
        <v>-649</v>
      </c>
      <c r="G102" s="110">
        <f t="shared" si="16"/>
        <v>-649</v>
      </c>
      <c r="I102" s="48"/>
    </row>
    <row r="103" spans="1:9" x14ac:dyDescent="0.25">
      <c r="A103" s="108"/>
      <c r="B103" s="111"/>
      <c r="C103" s="111"/>
      <c r="D103" s="111"/>
      <c r="E103" s="111"/>
      <c r="F103" s="111"/>
      <c r="G103" s="112"/>
      <c r="H103" s="48"/>
      <c r="I103" s="48"/>
    </row>
    <row r="104" spans="1:9" x14ac:dyDescent="0.25">
      <c r="A104" s="106" t="s">
        <v>53</v>
      </c>
      <c r="B104" s="111"/>
      <c r="C104" s="111"/>
      <c r="D104" s="111"/>
      <c r="E104" s="111"/>
      <c r="F104" s="111"/>
      <c r="G104" s="112"/>
      <c r="H104" s="48"/>
      <c r="I104" s="48"/>
    </row>
    <row r="105" spans="1:9" x14ac:dyDescent="0.25">
      <c r="A105" s="108" t="s">
        <v>106</v>
      </c>
      <c r="B105" s="58">
        <f>'[5]7a - Pupil Premium Service'!F355</f>
        <v>1030</v>
      </c>
      <c r="C105" s="58">
        <f>'[5]7a - Pupil Premium Service'!G355</f>
        <v>0</v>
      </c>
      <c r="D105" s="58">
        <f>'[5]7a - Pupil Premium Service'!H355</f>
        <v>0</v>
      </c>
      <c r="E105" s="58">
        <f>'[5]7a - Pupil Premium Service'!I355</f>
        <v>0</v>
      </c>
      <c r="F105" s="58">
        <f>'[5]7a - Pupil Premium Service'!J355</f>
        <v>0</v>
      </c>
      <c r="G105" s="113">
        <f>'[5]7a - Pupil Premium Service'!K355</f>
        <v>0</v>
      </c>
      <c r="H105" s="48"/>
      <c r="I105" s="48"/>
    </row>
    <row r="106" spans="1:9" x14ac:dyDescent="0.25">
      <c r="A106" s="108" t="s">
        <v>103</v>
      </c>
      <c r="B106" s="58">
        <f>'[5]7a - Pupil Premium Service'!F358</f>
        <v>0</v>
      </c>
      <c r="C106" s="58">
        <f>'[5]7a - Pupil Premium Service'!G358</f>
        <v>0</v>
      </c>
      <c r="D106" s="58">
        <f>'[5]7a - Pupil Premium Service'!H358</f>
        <v>0</v>
      </c>
      <c r="E106" s="58">
        <f>'[5]7a - Pupil Premium Service'!I358</f>
        <v>0</v>
      </c>
      <c r="F106" s="58">
        <f>'[5]7a - Pupil Premium Service'!J358</f>
        <v>0</v>
      </c>
      <c r="G106" s="113">
        <f>'[5]7a - Pupil Premium Service'!K358</f>
        <v>0</v>
      </c>
      <c r="H106" s="48"/>
      <c r="I106" s="48"/>
    </row>
    <row r="107" spans="1:9" x14ac:dyDescent="0.25">
      <c r="A107" s="108"/>
      <c r="B107" s="58"/>
      <c r="C107" s="58"/>
      <c r="D107" s="58"/>
      <c r="E107" s="58"/>
      <c r="F107" s="58"/>
      <c r="G107" s="113"/>
      <c r="H107" s="48"/>
      <c r="I107" s="48"/>
    </row>
    <row r="108" spans="1:9" ht="13.8" thickBot="1" x14ac:dyDescent="0.3">
      <c r="A108" s="114" t="s">
        <v>104</v>
      </c>
      <c r="B108" s="92">
        <f>'[5]7a - Pupil Premium Service'!F359</f>
        <v>-9</v>
      </c>
      <c r="C108" s="93">
        <f>'[5]7a - Pupil Premium Service'!G359</f>
        <v>-329</v>
      </c>
      <c r="D108" s="92">
        <f>'[5]7a - Pupil Premium Service'!H359</f>
        <v>-649</v>
      </c>
      <c r="E108" s="92">
        <f>'[5]7a - Pupil Premium Service'!I359</f>
        <v>-649</v>
      </c>
      <c r="F108" s="92">
        <f>'[5]7a - Pupil Premium Service'!J359</f>
        <v>-649</v>
      </c>
      <c r="G108" s="94">
        <f>'[5]7a - Pupil Premium Service'!K359</f>
        <v>-649</v>
      </c>
      <c r="H108" s="48" t="s">
        <v>25</v>
      </c>
      <c r="I108" s="48"/>
    </row>
    <row r="109" spans="1:9" ht="13.8" thickBot="1" x14ac:dyDescent="0.3">
      <c r="A109" s="108"/>
      <c r="B109" s="116"/>
      <c r="C109" s="117"/>
      <c r="D109" s="116"/>
      <c r="E109" s="116"/>
      <c r="F109" s="116"/>
      <c r="G109" s="116"/>
      <c r="H109" s="48"/>
      <c r="I109" s="48"/>
    </row>
    <row r="110" spans="1:9" x14ac:dyDescent="0.25">
      <c r="A110" s="49" t="s">
        <v>108</v>
      </c>
      <c r="B110" s="102" t="s">
        <v>21</v>
      </c>
      <c r="C110" s="102" t="s">
        <v>21</v>
      </c>
      <c r="D110" s="102" t="s">
        <v>21</v>
      </c>
      <c r="E110" s="102" t="s">
        <v>21</v>
      </c>
      <c r="F110" s="102" t="s">
        <v>21</v>
      </c>
      <c r="G110" s="103" t="s">
        <v>21</v>
      </c>
      <c r="H110" s="48"/>
      <c r="I110" s="48"/>
    </row>
    <row r="111" spans="1:9" x14ac:dyDescent="0.25">
      <c r="A111" s="104"/>
      <c r="B111" s="105"/>
      <c r="C111" s="73"/>
      <c r="D111" s="73"/>
      <c r="E111" s="73"/>
      <c r="F111" s="73"/>
      <c r="G111" s="80"/>
      <c r="I111" s="48"/>
    </row>
    <row r="112" spans="1:9" x14ac:dyDescent="0.25">
      <c r="A112" s="106" t="s">
        <v>30</v>
      </c>
      <c r="B112" s="107"/>
      <c r="C112" s="73"/>
      <c r="D112" s="73"/>
      <c r="E112" s="73"/>
      <c r="F112" s="73"/>
      <c r="G112" s="80"/>
      <c r="H112" s="48"/>
      <c r="I112" s="48"/>
    </row>
    <row r="113" spans="1:9" x14ac:dyDescent="0.25">
      <c r="A113" s="108" t="s">
        <v>100</v>
      </c>
      <c r="B113" s="73">
        <f>'[5]7b - Pupil Premium LAC'!F11</f>
        <v>-4460</v>
      </c>
      <c r="C113" s="73">
        <f>'[5]7b - Pupil Premium LAC'!G11</f>
        <v>-5120.24</v>
      </c>
      <c r="D113" s="73">
        <f>'[5]7b - Pupil Premium LAC'!H11</f>
        <v>-4620.24</v>
      </c>
      <c r="E113" s="73">
        <f>'[5]7b - Pupil Premium LAC'!I11</f>
        <v>-7620.24</v>
      </c>
      <c r="F113" s="73">
        <f>'[5]7b - Pupil Premium LAC'!J11</f>
        <v>-9620.24</v>
      </c>
      <c r="G113" s="80">
        <f>'[5]7b - Pupil Premium LAC'!K11</f>
        <v>-11620.24</v>
      </c>
      <c r="I113" s="48"/>
    </row>
    <row r="114" spans="1:9" x14ac:dyDescent="0.25">
      <c r="A114" s="108" t="s">
        <v>109</v>
      </c>
      <c r="B114" s="73">
        <f>'[5]7b - Pupil Premium LAC'!F12</f>
        <v>-5000</v>
      </c>
      <c r="C114" s="73">
        <f>'[5]7b - Pupil Premium LAC'!G12</f>
        <v>-3000</v>
      </c>
      <c r="D114" s="73">
        <f>'[5]7b - Pupil Premium LAC'!H12</f>
        <v>-3000</v>
      </c>
      <c r="E114" s="73">
        <f>'[5]7b - Pupil Premium LAC'!I12</f>
        <v>-2000</v>
      </c>
      <c r="F114" s="73">
        <f>'[5]7b - Pupil Premium LAC'!J12</f>
        <v>-2000</v>
      </c>
      <c r="G114" s="80">
        <f>'[5]7b - Pupil Premium LAC'!K12</f>
        <v>-2000</v>
      </c>
      <c r="I114" s="48"/>
    </row>
    <row r="115" spans="1:9" x14ac:dyDescent="0.25">
      <c r="A115" s="108" t="s">
        <v>110</v>
      </c>
      <c r="B115" s="73">
        <f>'[5]7b - Pupil Premium LAC'!F13</f>
        <v>-3190</v>
      </c>
      <c r="C115" s="73">
        <f>'[5]7b - Pupil Premium LAC'!G13</f>
        <v>0</v>
      </c>
      <c r="D115" s="73">
        <f>'[5]7b - Pupil Premium LAC'!H13</f>
        <v>0</v>
      </c>
      <c r="E115" s="73">
        <f>'[5]7b - Pupil Premium LAC'!I13</f>
        <v>0</v>
      </c>
      <c r="F115" s="73">
        <f>'[5]7b - Pupil Premium LAC'!J13</f>
        <v>0</v>
      </c>
      <c r="G115" s="80">
        <f>'[5]7b - Pupil Premium LAC'!K13</f>
        <v>0</v>
      </c>
      <c r="I115" s="48"/>
    </row>
    <row r="116" spans="1:9" x14ac:dyDescent="0.25">
      <c r="A116" s="108" t="s">
        <v>111</v>
      </c>
      <c r="B116" s="58">
        <f>'[5]7b - Pupil Premium LAC'!F17</f>
        <v>0</v>
      </c>
      <c r="C116" s="58">
        <f>'[5]7b - Pupil Premium LAC'!G17</f>
        <v>0</v>
      </c>
      <c r="D116" s="58">
        <f>'[5]7b - Pupil Premium LAC'!H17</f>
        <v>0</v>
      </c>
      <c r="E116" s="58">
        <f>'[5]7b - Pupil Premium LAC'!I17</f>
        <v>0</v>
      </c>
      <c r="F116" s="58">
        <f>'[5]7b - Pupil Premium LAC'!J17</f>
        <v>0</v>
      </c>
      <c r="G116" s="80">
        <f>'[5]7b - Pupil Premium LAC'!K17</f>
        <v>0</v>
      </c>
      <c r="I116" s="48"/>
    </row>
    <row r="117" spans="1:9" x14ac:dyDescent="0.25">
      <c r="A117" s="108" t="s">
        <v>112</v>
      </c>
      <c r="B117" s="109">
        <f t="shared" ref="B117:G117" si="17">SUM(B113:B116)</f>
        <v>-12650</v>
      </c>
      <c r="C117" s="109">
        <f t="shared" si="17"/>
        <v>-8120.24</v>
      </c>
      <c r="D117" s="109">
        <f t="shared" si="17"/>
        <v>-7620.24</v>
      </c>
      <c r="E117" s="109">
        <f t="shared" si="17"/>
        <v>-9620.24</v>
      </c>
      <c r="F117" s="109">
        <f t="shared" si="17"/>
        <v>-11620.24</v>
      </c>
      <c r="G117" s="110">
        <f t="shared" si="17"/>
        <v>-13620.24</v>
      </c>
      <c r="H117" s="48"/>
      <c r="I117" s="48"/>
    </row>
    <row r="118" spans="1:9" x14ac:dyDescent="0.25">
      <c r="A118" s="108"/>
      <c r="B118" s="111"/>
      <c r="C118" s="111"/>
      <c r="D118" s="111"/>
      <c r="E118" s="111"/>
      <c r="F118" s="111"/>
      <c r="G118" s="112"/>
      <c r="H118" s="48"/>
      <c r="I118" s="48"/>
    </row>
    <row r="119" spans="1:9" x14ac:dyDescent="0.25">
      <c r="A119" s="106" t="s">
        <v>53</v>
      </c>
      <c r="B119" s="111"/>
      <c r="C119" s="111"/>
      <c r="D119" s="111"/>
      <c r="E119" s="111"/>
      <c r="F119" s="111"/>
      <c r="G119" s="112"/>
      <c r="H119" s="48"/>
      <c r="I119" s="48"/>
    </row>
    <row r="120" spans="1:9" x14ac:dyDescent="0.25">
      <c r="A120" s="108" t="s">
        <v>109</v>
      </c>
      <c r="B120" s="58">
        <f>'[5]7b - Pupil Premium LAC'!F362</f>
        <v>7529.76</v>
      </c>
      <c r="C120" s="58">
        <f>'[5]7b - Pupil Premium LAC'!G362</f>
        <v>3500</v>
      </c>
      <c r="D120" s="58">
        <f>'[5]7b - Pupil Premium LAC'!H362</f>
        <v>0</v>
      </c>
      <c r="E120" s="58">
        <f>'[5]7b - Pupil Premium LAC'!I362</f>
        <v>0</v>
      </c>
      <c r="F120" s="58">
        <f>'[5]7b - Pupil Premium LAC'!J362</f>
        <v>0</v>
      </c>
      <c r="G120" s="113">
        <f>'[5]7b - Pupil Premium LAC'!K362</f>
        <v>0</v>
      </c>
      <c r="H120" s="48"/>
      <c r="I120" s="48"/>
    </row>
    <row r="121" spans="1:9" x14ac:dyDescent="0.25">
      <c r="A121" s="108" t="s">
        <v>103</v>
      </c>
      <c r="B121" s="58">
        <f>'[5]7b - Pupil Premium LAC'!F365</f>
        <v>0</v>
      </c>
      <c r="C121" s="58">
        <f>'[5]7b - Pupil Premium LAC'!G365</f>
        <v>0</v>
      </c>
      <c r="D121" s="58">
        <f>'[5]7b - Pupil Premium LAC'!H365</f>
        <v>0</v>
      </c>
      <c r="E121" s="58">
        <f>'[5]7b - Pupil Premium LAC'!I365</f>
        <v>0</v>
      </c>
      <c r="F121" s="58">
        <f>'[5]7b - Pupil Premium LAC'!J365</f>
        <v>0</v>
      </c>
      <c r="G121" s="113">
        <f>'[5]7b - Pupil Premium LAC'!K365</f>
        <v>0</v>
      </c>
      <c r="H121" s="48"/>
      <c r="I121" s="48"/>
    </row>
    <row r="122" spans="1:9" x14ac:dyDescent="0.25">
      <c r="A122" s="108"/>
      <c r="B122" s="58"/>
      <c r="C122" s="58"/>
      <c r="D122" s="58"/>
      <c r="E122" s="58"/>
      <c r="F122" s="58"/>
      <c r="G122" s="113"/>
      <c r="H122" s="48"/>
      <c r="I122" s="48"/>
    </row>
    <row r="123" spans="1:9" ht="13.8" thickBot="1" x14ac:dyDescent="0.3">
      <c r="A123" s="114" t="s">
        <v>104</v>
      </c>
      <c r="B123" s="92">
        <f>'[5]7b - Pupil Premium LAC'!F366</f>
        <v>-5120.24</v>
      </c>
      <c r="C123" s="93">
        <f>'[5]7b - Pupil Premium LAC'!G366</f>
        <v>-4620.24</v>
      </c>
      <c r="D123" s="92">
        <f>'[5]7b - Pupil Premium LAC'!H366</f>
        <v>-7620.24</v>
      </c>
      <c r="E123" s="92">
        <f>'[5]7b - Pupil Premium LAC'!I366</f>
        <v>-9620.24</v>
      </c>
      <c r="F123" s="92">
        <f>'[5]7b - Pupil Premium LAC'!J366</f>
        <v>-11620.24</v>
      </c>
      <c r="G123" s="94">
        <f>'[5]7b - Pupil Premium LAC'!K366</f>
        <v>-13620.24</v>
      </c>
      <c r="H123" s="48" t="s">
        <v>25</v>
      </c>
      <c r="I123" s="48"/>
    </row>
    <row r="124" spans="1:9" ht="13.8" thickBot="1" x14ac:dyDescent="0.3">
      <c r="A124" s="108"/>
      <c r="B124" s="116"/>
      <c r="C124" s="117"/>
      <c r="D124" s="116"/>
      <c r="E124" s="116"/>
      <c r="F124" s="116"/>
      <c r="G124" s="116"/>
      <c r="H124" s="48"/>
      <c r="I124" s="48"/>
    </row>
    <row r="125" spans="1:9" x14ac:dyDescent="0.25">
      <c r="A125" s="49" t="s">
        <v>113</v>
      </c>
      <c r="B125" s="102" t="s">
        <v>21</v>
      </c>
      <c r="C125" s="102" t="s">
        <v>21</v>
      </c>
      <c r="D125" s="102" t="s">
        <v>21</v>
      </c>
      <c r="E125" s="102" t="s">
        <v>21</v>
      </c>
      <c r="F125" s="102" t="s">
        <v>21</v>
      </c>
      <c r="G125" s="103" t="s">
        <v>21</v>
      </c>
      <c r="H125" s="48"/>
      <c r="I125" s="48"/>
    </row>
    <row r="126" spans="1:9" x14ac:dyDescent="0.25">
      <c r="A126" s="104"/>
      <c r="B126" s="105"/>
      <c r="C126" s="73"/>
      <c r="D126" s="73"/>
      <c r="E126" s="73"/>
      <c r="F126" s="73"/>
      <c r="G126" s="80"/>
      <c r="I126" s="48"/>
    </row>
    <row r="127" spans="1:9" x14ac:dyDescent="0.25">
      <c r="A127" s="106" t="s">
        <v>30</v>
      </c>
      <c r="B127" s="107"/>
      <c r="C127" s="73"/>
      <c r="D127" s="73"/>
      <c r="E127" s="73"/>
      <c r="F127" s="73"/>
      <c r="G127" s="80"/>
      <c r="H127" s="48"/>
      <c r="I127" s="48"/>
    </row>
    <row r="128" spans="1:9" x14ac:dyDescent="0.25">
      <c r="A128" s="108" t="s">
        <v>100</v>
      </c>
      <c r="B128" s="73">
        <f>'[5]7c - Pupil Premium Post LAC'!F11</f>
        <v>-1876</v>
      </c>
      <c r="C128" s="73">
        <f>'[5]7c - Pupil Premium Post LAC'!G11</f>
        <v>-5412</v>
      </c>
      <c r="D128" s="73">
        <f>'[5]7c - Pupil Premium Post LAC'!H11</f>
        <v>-5271.2</v>
      </c>
      <c r="E128" s="73">
        <f>'[5]7c - Pupil Premium Post LAC'!I11</f>
        <v>-4905.2084227816567</v>
      </c>
      <c r="F128" s="73">
        <f>'[5]7c - Pupil Premium Post LAC'!J11</f>
        <v>-4319.3202173151813</v>
      </c>
      <c r="G128" s="113">
        <f>'[5]7c - Pupil Premium Post LAC'!K11</f>
        <v>-3617.0969477393764</v>
      </c>
      <c r="I128" s="48"/>
    </row>
    <row r="129" spans="1:9" x14ac:dyDescent="0.25">
      <c r="A129" s="108" t="s">
        <v>114</v>
      </c>
      <c r="B129" s="73">
        <f>'[5]7c - Pupil Premium Post LAC'!F12</f>
        <v>-4690</v>
      </c>
      <c r="C129" s="73">
        <f>'[5]7c - Pupil Premium Post LAC'!G12</f>
        <v>-4820</v>
      </c>
      <c r="D129" s="73">
        <f>'[5]7c - Pupil Premium Post LAC'!H12</f>
        <v>-4820</v>
      </c>
      <c r="E129" s="73">
        <f>'[5]7c - Pupil Premium Post LAC'!I12</f>
        <v>-4820</v>
      </c>
      <c r="F129" s="73">
        <f>'[5]7c - Pupil Premium Post LAC'!J12</f>
        <v>-4820</v>
      </c>
      <c r="G129" s="113">
        <f>'[5]7c - Pupil Premium Post LAC'!K12</f>
        <v>-4820</v>
      </c>
      <c r="I129" s="48"/>
    </row>
    <row r="130" spans="1:9" x14ac:dyDescent="0.25">
      <c r="A130" s="108" t="s">
        <v>115</v>
      </c>
      <c r="B130" s="109">
        <f t="shared" ref="B130:G130" si="18">SUM(B128:B129)</f>
        <v>-6566</v>
      </c>
      <c r="C130" s="109">
        <f t="shared" si="18"/>
        <v>-10232</v>
      </c>
      <c r="D130" s="109">
        <f t="shared" si="18"/>
        <v>-10091.200000000001</v>
      </c>
      <c r="E130" s="109">
        <f t="shared" si="18"/>
        <v>-9725.2084227816558</v>
      </c>
      <c r="F130" s="109">
        <f t="shared" si="18"/>
        <v>-9139.3202173151803</v>
      </c>
      <c r="G130" s="110">
        <f t="shared" si="18"/>
        <v>-8437.0969477393774</v>
      </c>
      <c r="I130" s="48"/>
    </row>
    <row r="131" spans="1:9" x14ac:dyDescent="0.25">
      <c r="A131" s="108"/>
      <c r="B131" s="111"/>
      <c r="C131" s="111"/>
      <c r="D131" s="111"/>
      <c r="E131" s="111"/>
      <c r="F131" s="111"/>
      <c r="G131" s="112"/>
      <c r="H131" s="48"/>
      <c r="I131" s="48"/>
    </row>
    <row r="132" spans="1:9" x14ac:dyDescent="0.25">
      <c r="A132" s="106" t="s">
        <v>53</v>
      </c>
      <c r="B132" s="111"/>
      <c r="C132" s="111"/>
      <c r="D132" s="111"/>
      <c r="E132" s="111"/>
      <c r="F132" s="111"/>
      <c r="G132" s="112"/>
      <c r="H132" s="48"/>
      <c r="I132" s="48"/>
    </row>
    <row r="133" spans="1:9" x14ac:dyDescent="0.25">
      <c r="A133" s="108" t="s">
        <v>114</v>
      </c>
      <c r="B133" s="58">
        <f>'[5]7c - Pupil Premium Post LAC'!F355</f>
        <v>1154</v>
      </c>
      <c r="C133" s="58">
        <f>'[5]7c - Pupil Premium Post LAC'!G355</f>
        <v>4960.8</v>
      </c>
      <c r="D133" s="58">
        <f>'[5]7c - Pupil Premium Post LAC'!H355</f>
        <v>5185.991577218344</v>
      </c>
      <c r="E133" s="58">
        <f>'[5]7c - Pupil Premium Post LAC'!I355</f>
        <v>5405.8882054664746</v>
      </c>
      <c r="F133" s="58">
        <f>'[5]7c - Pupil Premium Post LAC'!J355</f>
        <v>5522.2232695758039</v>
      </c>
      <c r="G133" s="113">
        <f>'[5]7c - Pupil Premium Post LAC'!K355</f>
        <v>5640.8850349673194</v>
      </c>
      <c r="H133" s="48"/>
      <c r="I133" s="48"/>
    </row>
    <row r="134" spans="1:9" x14ac:dyDescent="0.25">
      <c r="A134" s="108" t="s">
        <v>103</v>
      </c>
      <c r="B134" s="58">
        <f>'[5]7c - Pupil Premium Post LAC'!F358</f>
        <v>0</v>
      </c>
      <c r="C134" s="58">
        <f>'[5]7c - Pupil Premium Post LAC'!G358</f>
        <v>0</v>
      </c>
      <c r="D134" s="58">
        <f>'[5]7c - Pupil Premium Post LAC'!H358</f>
        <v>0</v>
      </c>
      <c r="E134" s="58">
        <f>'[5]7c - Pupil Premium Post LAC'!I358</f>
        <v>0</v>
      </c>
      <c r="F134" s="58">
        <f>'[5]7c - Pupil Premium Post LAC'!J358</f>
        <v>0</v>
      </c>
      <c r="G134" s="113">
        <f>'[5]7c - Pupil Premium Post LAC'!K358</f>
        <v>0</v>
      </c>
      <c r="H134" s="48"/>
      <c r="I134" s="48"/>
    </row>
    <row r="135" spans="1:9" x14ac:dyDescent="0.25">
      <c r="A135" s="108"/>
      <c r="B135" s="44"/>
      <c r="C135" s="44"/>
      <c r="D135" s="44"/>
      <c r="E135" s="44"/>
      <c r="F135" s="44"/>
      <c r="G135" s="45"/>
      <c r="H135" s="48"/>
      <c r="I135" s="48"/>
    </row>
    <row r="136" spans="1:9" ht="13.8" thickBot="1" x14ac:dyDescent="0.3">
      <c r="A136" s="114" t="s">
        <v>104</v>
      </c>
      <c r="B136" s="92">
        <f>'[5]7c - Pupil Premium Post LAC'!F359</f>
        <v>-5412</v>
      </c>
      <c r="C136" s="93">
        <f>'[5]7c - Pupil Premium Post LAC'!G359</f>
        <v>-5271.2</v>
      </c>
      <c r="D136" s="92">
        <f>'[5]7c - Pupil Premium Post LAC'!H359</f>
        <v>-4905.2084227816567</v>
      </c>
      <c r="E136" s="92">
        <f>'[5]7c - Pupil Premium Post LAC'!I359</f>
        <v>-4319.3202173151813</v>
      </c>
      <c r="F136" s="92">
        <f>'[5]7c - Pupil Premium Post LAC'!J359</f>
        <v>-3617.0969477393764</v>
      </c>
      <c r="G136" s="94">
        <f>'[5]7c - Pupil Premium Post LAC'!K359</f>
        <v>-2796.211912772058</v>
      </c>
      <c r="H136" s="48" t="s">
        <v>25</v>
      </c>
      <c r="I136" s="48"/>
    </row>
    <row r="137" spans="1:9" ht="13.8" thickBot="1" x14ac:dyDescent="0.3">
      <c r="A137" s="115"/>
      <c r="B137" s="116"/>
      <c r="C137" s="117"/>
      <c r="D137" s="116"/>
      <c r="E137" s="116"/>
      <c r="F137" s="116"/>
      <c r="G137" s="116"/>
      <c r="H137" s="48"/>
      <c r="I137" s="48"/>
    </row>
    <row r="138" spans="1:9" x14ac:dyDescent="0.25">
      <c r="A138" s="49" t="s">
        <v>116</v>
      </c>
      <c r="B138" s="102" t="s">
        <v>21</v>
      </c>
      <c r="C138" s="102" t="s">
        <v>21</v>
      </c>
      <c r="D138" s="102" t="s">
        <v>21</v>
      </c>
      <c r="E138" s="102" t="s">
        <v>21</v>
      </c>
      <c r="F138" s="102" t="s">
        <v>21</v>
      </c>
      <c r="G138" s="103" t="s">
        <v>21</v>
      </c>
      <c r="H138" s="48"/>
      <c r="I138" s="48"/>
    </row>
    <row r="139" spans="1:9" x14ac:dyDescent="0.25">
      <c r="A139" s="104"/>
      <c r="B139" s="105"/>
      <c r="C139" s="73"/>
      <c r="D139" s="73"/>
      <c r="E139" s="73"/>
      <c r="F139" s="73"/>
      <c r="G139" s="80"/>
      <c r="I139" s="48"/>
    </row>
    <row r="140" spans="1:9" x14ac:dyDescent="0.25">
      <c r="A140" s="106" t="s">
        <v>30</v>
      </c>
      <c r="B140" s="107"/>
      <c r="C140" s="73"/>
      <c r="D140" s="73"/>
      <c r="E140" s="73"/>
      <c r="F140" s="73"/>
      <c r="G140" s="80"/>
      <c r="H140" s="48"/>
      <c r="I140" s="48"/>
    </row>
    <row r="141" spans="1:9" x14ac:dyDescent="0.25">
      <c r="A141" s="108" t="s">
        <v>100</v>
      </c>
      <c r="B141" s="73">
        <f>'[5]7d - Pupil Premium EY'!F9</f>
        <v>0</v>
      </c>
      <c r="C141" s="73">
        <f>'[5]7d - Pupil Premium EY'!G9</f>
        <v>0</v>
      </c>
      <c r="D141" s="73">
        <f>'[5]7d - Pupil Premium EY'!H9</f>
        <v>0</v>
      </c>
      <c r="E141" s="73">
        <f>'[5]7d - Pupil Premium EY'!I9</f>
        <v>0</v>
      </c>
      <c r="F141" s="73">
        <f>'[5]7d - Pupil Premium EY'!J9</f>
        <v>0</v>
      </c>
      <c r="G141" s="113">
        <f>'[5]7d - Pupil Premium EY'!K9</f>
        <v>0</v>
      </c>
      <c r="I141" s="48"/>
    </row>
    <row r="142" spans="1:9" x14ac:dyDescent="0.25">
      <c r="A142" s="108" t="s">
        <v>117</v>
      </c>
      <c r="B142" s="58">
        <f>SUM('[5]7d - Pupil Premium EY'!F10:F21)</f>
        <v>0</v>
      </c>
      <c r="C142" s="58">
        <f>SUM('[5]7d - Pupil Premium EY'!G10:G21)</f>
        <v>0</v>
      </c>
      <c r="D142" s="58">
        <f>SUM('[5]7d - Pupil Premium EY'!H10:H21)</f>
        <v>0</v>
      </c>
      <c r="E142" s="58">
        <f>SUM('[5]7d - Pupil Premium EY'!I10:I21)</f>
        <v>0</v>
      </c>
      <c r="F142" s="58">
        <f>SUM('[5]7d - Pupil Premium EY'!J10:J21)</f>
        <v>0</v>
      </c>
      <c r="G142" s="113">
        <f>SUM('[5]7d - Pupil Premium EY'!K10:K21)</f>
        <v>0</v>
      </c>
      <c r="I142" s="48"/>
    </row>
    <row r="143" spans="1:9" x14ac:dyDescent="0.25">
      <c r="A143" s="108" t="s">
        <v>118</v>
      </c>
      <c r="B143" s="109">
        <f t="shared" ref="B143:G143" si="19">SUM(B141:B142)</f>
        <v>0</v>
      </c>
      <c r="C143" s="109">
        <f t="shared" si="19"/>
        <v>0</v>
      </c>
      <c r="D143" s="109">
        <f t="shared" si="19"/>
        <v>0</v>
      </c>
      <c r="E143" s="109">
        <f t="shared" si="19"/>
        <v>0</v>
      </c>
      <c r="F143" s="109">
        <f t="shared" si="19"/>
        <v>0</v>
      </c>
      <c r="G143" s="110">
        <f t="shared" si="19"/>
        <v>0</v>
      </c>
      <c r="I143" s="48"/>
    </row>
    <row r="144" spans="1:9" x14ac:dyDescent="0.25">
      <c r="A144" s="108"/>
      <c r="B144" s="111"/>
      <c r="C144" s="111"/>
      <c r="D144" s="111"/>
      <c r="E144" s="111"/>
      <c r="F144" s="111"/>
      <c r="G144" s="112"/>
      <c r="I144" s="48"/>
    </row>
    <row r="145" spans="1:9" x14ac:dyDescent="0.25">
      <c r="A145" s="106" t="s">
        <v>53</v>
      </c>
      <c r="B145" s="111"/>
      <c r="C145" s="111"/>
      <c r="D145" s="111"/>
      <c r="E145" s="111"/>
      <c r="F145" s="111"/>
      <c r="G145" s="112"/>
      <c r="H145" s="48"/>
      <c r="I145" s="48"/>
    </row>
    <row r="146" spans="1:9" x14ac:dyDescent="0.25">
      <c r="A146" s="108" t="s">
        <v>117</v>
      </c>
      <c r="B146" s="58">
        <f>'[5]7d - Pupil Premium EY'!F363</f>
        <v>0</v>
      </c>
      <c r="C146" s="58">
        <f>'[5]7d - Pupil Premium EY'!G363</f>
        <v>0</v>
      </c>
      <c r="D146" s="58">
        <f>'[5]7d - Pupil Premium EY'!H363</f>
        <v>0</v>
      </c>
      <c r="E146" s="58">
        <f>'[5]7d - Pupil Premium EY'!I363</f>
        <v>0</v>
      </c>
      <c r="F146" s="58">
        <f>'[5]7d - Pupil Premium EY'!J363</f>
        <v>0</v>
      </c>
      <c r="G146" s="113">
        <f>'[5]7d - Pupil Premium EY'!K363</f>
        <v>0</v>
      </c>
      <c r="H146" s="48"/>
      <c r="I146" s="48"/>
    </row>
    <row r="147" spans="1:9" x14ac:dyDescent="0.25">
      <c r="A147" s="108" t="s">
        <v>103</v>
      </c>
      <c r="B147" s="58">
        <f>'[5]7d - Pupil Premium EY'!F366</f>
        <v>0</v>
      </c>
      <c r="C147" s="58">
        <f>'[5]7d - Pupil Premium EY'!G366</f>
        <v>0</v>
      </c>
      <c r="D147" s="58">
        <f>'[5]7d - Pupil Premium EY'!H366</f>
        <v>0</v>
      </c>
      <c r="E147" s="58">
        <f>'[5]7d - Pupil Premium EY'!I366</f>
        <v>0</v>
      </c>
      <c r="F147" s="58">
        <f>'[5]7d - Pupil Premium EY'!J366</f>
        <v>0</v>
      </c>
      <c r="G147" s="113">
        <f>'[5]7d - Pupil Premium EY'!K366</f>
        <v>0</v>
      </c>
      <c r="H147" s="48"/>
      <c r="I147" s="48"/>
    </row>
    <row r="148" spans="1:9" x14ac:dyDescent="0.25">
      <c r="A148" s="108"/>
      <c r="B148" s="44"/>
      <c r="C148" s="44"/>
      <c r="D148" s="44"/>
      <c r="E148" s="44"/>
      <c r="F148" s="44"/>
      <c r="G148" s="45"/>
      <c r="H148" s="48"/>
      <c r="I148" s="48"/>
    </row>
    <row r="149" spans="1:9" ht="13.8" thickBot="1" x14ac:dyDescent="0.3">
      <c r="A149" s="114" t="s">
        <v>104</v>
      </c>
      <c r="B149" s="92">
        <f>'[5]7d - Pupil Premium EY'!F367</f>
        <v>0</v>
      </c>
      <c r="C149" s="93">
        <f>'[5]7d - Pupil Premium EY'!G367</f>
        <v>0</v>
      </c>
      <c r="D149" s="92">
        <f>'[5]7d - Pupil Premium EY'!H367</f>
        <v>0</v>
      </c>
      <c r="E149" s="92">
        <f>'[5]7d - Pupil Premium EY'!I367</f>
        <v>0</v>
      </c>
      <c r="F149" s="92">
        <f>'[5]7d - Pupil Premium EY'!J367</f>
        <v>0</v>
      </c>
      <c r="G149" s="94">
        <f>'[5]7d - Pupil Premium EY'!K367</f>
        <v>0</v>
      </c>
      <c r="H149" s="48" t="s">
        <v>25</v>
      </c>
      <c r="I149" s="48"/>
    </row>
    <row r="150" spans="1:9" ht="13.8" thickBot="1" x14ac:dyDescent="0.3">
      <c r="A150" s="115"/>
      <c r="B150" s="116"/>
      <c r="C150" s="117"/>
      <c r="D150" s="116"/>
      <c r="E150" s="116"/>
      <c r="F150" s="116"/>
      <c r="G150" s="116"/>
      <c r="H150" s="48"/>
      <c r="I150" s="48"/>
    </row>
    <row r="151" spans="1:9" x14ac:dyDescent="0.25">
      <c r="A151" s="118" t="s">
        <v>119</v>
      </c>
      <c r="B151" s="102" t="s">
        <v>21</v>
      </c>
      <c r="C151" s="102" t="s">
        <v>21</v>
      </c>
      <c r="D151" s="102" t="s">
        <v>21</v>
      </c>
      <c r="E151" s="102" t="s">
        <v>21</v>
      </c>
      <c r="F151" s="102" t="s">
        <v>21</v>
      </c>
      <c r="G151" s="103" t="s">
        <v>21</v>
      </c>
      <c r="H151" s="48"/>
      <c r="I151" s="48"/>
    </row>
    <row r="152" spans="1:9" x14ac:dyDescent="0.25">
      <c r="A152" s="106"/>
      <c r="B152" s="116"/>
      <c r="C152" s="116"/>
      <c r="D152" s="116"/>
      <c r="E152" s="119"/>
      <c r="F152" s="116"/>
      <c r="G152" s="120"/>
      <c r="I152" s="48"/>
    </row>
    <row r="153" spans="1:9" x14ac:dyDescent="0.25">
      <c r="A153" s="76" t="s">
        <v>30</v>
      </c>
      <c r="B153" s="116"/>
      <c r="C153" s="121"/>
      <c r="D153" s="121"/>
      <c r="E153" s="122"/>
      <c r="F153" s="121"/>
      <c r="G153" s="123"/>
      <c r="H153" s="48"/>
      <c r="I153" s="48"/>
    </row>
    <row r="154" spans="1:9" ht="12.75" customHeight="1" x14ac:dyDescent="0.25">
      <c r="A154" s="108" t="s">
        <v>100</v>
      </c>
      <c r="B154" s="58">
        <f>'[5]8 - PE and Sport'!F11</f>
        <v>-5977</v>
      </c>
      <c r="C154" s="58">
        <f>'[5]8 - PE and Sport'!G11</f>
        <v>-7266.4500000000007</v>
      </c>
      <c r="D154" s="58">
        <f>'[5]8 - PE and Sport'!H11</f>
        <v>-3341.6166666666686</v>
      </c>
      <c r="E154" s="58">
        <f>'[5]8 - PE and Sport'!I11</f>
        <v>-3608.0000000000036</v>
      </c>
      <c r="F154" s="58">
        <f>'[5]8 - PE and Sport'!J11</f>
        <v>-3429.2716666666711</v>
      </c>
      <c r="G154" s="113">
        <f>'[5]8 - PE and Sport'!K11</f>
        <v>-2325.0663333333396</v>
      </c>
      <c r="H154" s="48"/>
      <c r="I154" s="48"/>
    </row>
    <row r="155" spans="1:9" x14ac:dyDescent="0.25">
      <c r="A155" s="124" t="s">
        <v>120</v>
      </c>
      <c r="B155" s="121">
        <f>'[5]8 - PE and Sport'!F12</f>
        <v>-7796</v>
      </c>
      <c r="C155" s="121">
        <f>'[5]8 - PE and Sport'!G12</f>
        <v>-7768</v>
      </c>
      <c r="D155" s="121">
        <f>'[5]8 - PE and Sport'!H12</f>
        <v>-7758.3333333333339</v>
      </c>
      <c r="E155" s="121">
        <f>'[5]8 - PE and Sport'!I12</f>
        <v>-7775</v>
      </c>
      <c r="F155" s="121">
        <f>'[5]8 - PE and Sport'!J12</f>
        <v>-7783.3333333333339</v>
      </c>
      <c r="G155" s="123">
        <f>'[5]8 - PE and Sport'!K12</f>
        <v>-7779.1666666666661</v>
      </c>
      <c r="H155" s="48"/>
      <c r="I155" s="48"/>
    </row>
    <row r="156" spans="1:9" x14ac:dyDescent="0.25">
      <c r="A156" s="124" t="s">
        <v>121</v>
      </c>
      <c r="B156" s="121">
        <f>'[5]8 - PE and Sport'!F13</f>
        <v>-10873.33</v>
      </c>
      <c r="C156" s="121">
        <f>'[5]8 - PE and Sport'!G13</f>
        <v>-10861.666666666668</v>
      </c>
      <c r="D156" s="121">
        <f>'[5]8 - PE and Sport'!H13</f>
        <v>-10885</v>
      </c>
      <c r="E156" s="121">
        <f>'[5]8 - PE and Sport'!I13</f>
        <v>-10896.666666666668</v>
      </c>
      <c r="F156" s="121">
        <f>'[5]8 - PE and Sport'!J13</f>
        <v>-10890.833333333332</v>
      </c>
      <c r="G156" s="123">
        <f>'[5]8 - PE and Sport'!K13</f>
        <v>-10902.5</v>
      </c>
      <c r="H156" s="48"/>
      <c r="I156" s="48"/>
    </row>
    <row r="157" spans="1:9" x14ac:dyDescent="0.25">
      <c r="A157" s="125" t="s">
        <v>122</v>
      </c>
      <c r="B157" s="126">
        <f>'[5]8 - PE and Sport'!F14</f>
        <v>-24646.33</v>
      </c>
      <c r="C157" s="126">
        <f>'[5]8 - PE and Sport'!G14</f>
        <v>-25896.116666666669</v>
      </c>
      <c r="D157" s="126">
        <f>'[5]8 - PE and Sport'!H14</f>
        <v>-21984.950000000004</v>
      </c>
      <c r="E157" s="126">
        <f>'[5]8 - PE and Sport'!I14</f>
        <v>-22279.666666666672</v>
      </c>
      <c r="F157" s="126">
        <f>'[5]8 - PE and Sport'!J14</f>
        <v>-22103.438333333339</v>
      </c>
      <c r="G157" s="127">
        <f>'[5]8 - PE and Sport'!K14</f>
        <v>-21006.733000000007</v>
      </c>
      <c r="H157" s="48"/>
      <c r="I157" s="48"/>
    </row>
    <row r="158" spans="1:9" x14ac:dyDescent="0.25">
      <c r="A158" s="108"/>
      <c r="B158" s="121"/>
      <c r="C158" s="121"/>
      <c r="D158" s="121"/>
      <c r="E158" s="121"/>
      <c r="F158" s="121"/>
      <c r="G158" s="123"/>
      <c r="H158" s="48"/>
      <c r="I158" s="48"/>
    </row>
    <row r="159" spans="1:9" x14ac:dyDescent="0.25">
      <c r="A159" s="106" t="s">
        <v>53</v>
      </c>
      <c r="B159" s="121">
        <f>'[5]8 - PE and Sport'!F356</f>
        <v>17379.88</v>
      </c>
      <c r="C159" s="121">
        <f>'[5]8 - PE and Sport'!G356</f>
        <v>22554.5</v>
      </c>
      <c r="D159" s="121">
        <f>'[5]8 - PE and Sport'!H356</f>
        <v>18376.95</v>
      </c>
      <c r="E159" s="121">
        <f>'[5]8 - PE and Sport'!I356</f>
        <v>18850.395</v>
      </c>
      <c r="F159" s="121">
        <f>'[5]8 - PE and Sport'!J356</f>
        <v>19778.371999999999</v>
      </c>
      <c r="G159" s="113">
        <f>'[5]8 - PE and Sport'!K356</f>
        <v>20764.693575000001</v>
      </c>
      <c r="H159" s="48"/>
      <c r="I159" s="48"/>
    </row>
    <row r="160" spans="1:9" x14ac:dyDescent="0.25">
      <c r="A160" s="106"/>
      <c r="B160" s="128"/>
      <c r="C160" s="128"/>
      <c r="D160" s="128"/>
      <c r="E160" s="128"/>
      <c r="F160" s="128"/>
      <c r="G160" s="45"/>
      <c r="H160" s="48"/>
      <c r="I160" s="48"/>
    </row>
    <row r="161" spans="1:9" ht="13.8" thickBot="1" x14ac:dyDescent="0.3">
      <c r="A161" s="114" t="s">
        <v>104</v>
      </c>
      <c r="B161" s="92">
        <f>'[5]8 - PE and Sport'!F358</f>
        <v>-7266.4500000000007</v>
      </c>
      <c r="C161" s="93">
        <f>'[5]8 - PE and Sport'!G358</f>
        <v>-3341.6166666666686</v>
      </c>
      <c r="D161" s="92">
        <f>'[5]8 - PE and Sport'!H358</f>
        <v>-3608.0000000000036</v>
      </c>
      <c r="E161" s="92">
        <f>'[5]8 - PE and Sport'!I358</f>
        <v>-3429.2716666666711</v>
      </c>
      <c r="F161" s="92">
        <f>'[5]8 - PE and Sport'!J358</f>
        <v>-2325.0663333333396</v>
      </c>
      <c r="G161" s="94">
        <f>'[5]8 - PE and Sport'!K358</f>
        <v>-242.0394250000063</v>
      </c>
      <c r="H161" s="48" t="s">
        <v>25</v>
      </c>
      <c r="I161" s="48"/>
    </row>
    <row r="162" spans="1:9" ht="13.8" thickBot="1" x14ac:dyDescent="0.3">
      <c r="A162" s="108"/>
      <c r="B162" s="116"/>
      <c r="C162" s="121"/>
      <c r="D162" s="121"/>
      <c r="E162" s="121"/>
      <c r="F162" s="121"/>
      <c r="G162" s="121"/>
      <c r="H162" s="48"/>
      <c r="I162" s="48"/>
    </row>
    <row r="163" spans="1:9" x14ac:dyDescent="0.25">
      <c r="A163" s="118" t="s">
        <v>123</v>
      </c>
      <c r="B163" s="102" t="s">
        <v>21</v>
      </c>
      <c r="C163" s="102" t="s">
        <v>21</v>
      </c>
      <c r="D163" s="102" t="s">
        <v>21</v>
      </c>
      <c r="E163" s="102" t="s">
        <v>21</v>
      </c>
      <c r="F163" s="102" t="s">
        <v>21</v>
      </c>
      <c r="G163" s="103" t="s">
        <v>21</v>
      </c>
      <c r="H163" s="48"/>
      <c r="I163" s="48"/>
    </row>
    <row r="164" spans="1:9" x14ac:dyDescent="0.25">
      <c r="A164" s="108"/>
      <c r="B164" s="116"/>
      <c r="C164" s="121"/>
      <c r="D164" s="121"/>
      <c r="E164" s="121"/>
      <c r="F164" s="121"/>
      <c r="G164" s="120"/>
      <c r="I164" s="48"/>
    </row>
    <row r="165" spans="1:9" x14ac:dyDescent="0.25">
      <c r="A165" s="76" t="s">
        <v>124</v>
      </c>
      <c r="B165" s="116"/>
      <c r="C165" s="121"/>
      <c r="D165" s="121"/>
      <c r="E165" s="121"/>
      <c r="F165" s="121"/>
      <c r="G165" s="123"/>
      <c r="H165" s="48"/>
      <c r="I165" s="48"/>
    </row>
    <row r="166" spans="1:9" x14ac:dyDescent="0.25">
      <c r="A166" s="108" t="s">
        <v>100</v>
      </c>
      <c r="B166" s="58">
        <f>'[5]8a - UIFSM'!F9</f>
        <v>-21864</v>
      </c>
      <c r="C166" s="58">
        <f>'[5]8a - UIFSM'!G9</f>
        <v>-18799.559999999998</v>
      </c>
      <c r="D166" s="58">
        <f>'[5]8a - UIFSM'!H9</f>
        <v>-19421.559999999998</v>
      </c>
      <c r="E166" s="58">
        <f>'[5]8a - UIFSM'!I9</f>
        <v>-14633.954570467773</v>
      </c>
      <c r="F166" s="58">
        <f>'[5]8a - UIFSM'!J9</f>
        <v>-9620.4674098659307</v>
      </c>
      <c r="G166" s="113">
        <f>'[5]8a - UIFSM'!K9</f>
        <v>-4411.290506052057</v>
      </c>
      <c r="H166" s="48"/>
      <c r="I166" s="48"/>
    </row>
    <row r="167" spans="1:9" x14ac:dyDescent="0.25">
      <c r="A167" s="124" t="s">
        <v>120</v>
      </c>
      <c r="B167" s="121">
        <f>'[5]8a - UIFSM'!F10</f>
        <v>-10411</v>
      </c>
      <c r="C167" s="121">
        <f>'[5]8a - UIFSM'!G10</f>
        <v>-15746</v>
      </c>
      <c r="D167" s="121">
        <f>'[5]8a - UIFSM'!H10</f>
        <v>-15746</v>
      </c>
      <c r="E167" s="121">
        <f>'[5]8a - UIFSM'!I10</f>
        <v>-15746</v>
      </c>
      <c r="F167" s="121">
        <f>'[5]8a - UIFSM'!J10</f>
        <v>-15746</v>
      </c>
      <c r="G167" s="123">
        <f>'[5]8a - UIFSM'!K10</f>
        <v>-15746</v>
      </c>
      <c r="H167" s="48"/>
      <c r="I167" s="48"/>
    </row>
    <row r="168" spans="1:9" x14ac:dyDescent="0.25">
      <c r="A168" s="124" t="s">
        <v>121</v>
      </c>
      <c r="B168" s="121">
        <f>'[5]8a - UIFSM'!F11</f>
        <v>-18933</v>
      </c>
      <c r="C168" s="121">
        <f>'[5]8a - UIFSM'!G11</f>
        <v>-22045</v>
      </c>
      <c r="D168" s="121">
        <f>'[5]8a - UIFSM'!H11</f>
        <v>-22045</v>
      </c>
      <c r="E168" s="121">
        <f>'[5]8a - UIFSM'!I11</f>
        <v>-22045</v>
      </c>
      <c r="F168" s="121">
        <f>'[5]8a - UIFSM'!J11</f>
        <v>-22045</v>
      </c>
      <c r="G168" s="123">
        <f>'[5]8a - UIFSM'!K11</f>
        <v>-22045</v>
      </c>
      <c r="H168" s="48"/>
      <c r="I168" s="48"/>
    </row>
    <row r="169" spans="1:9" x14ac:dyDescent="0.25">
      <c r="A169" s="125" t="s">
        <v>122</v>
      </c>
      <c r="B169" s="126">
        <f t="shared" ref="B169:G169" si="20">SUM(B166:B168)</f>
        <v>-51208</v>
      </c>
      <c r="C169" s="126">
        <f t="shared" si="20"/>
        <v>-56590.559999999998</v>
      </c>
      <c r="D169" s="126">
        <f t="shared" si="20"/>
        <v>-57212.56</v>
      </c>
      <c r="E169" s="126">
        <f t="shared" si="20"/>
        <v>-52424.954570467773</v>
      </c>
      <c r="F169" s="126">
        <f t="shared" si="20"/>
        <v>-47411.467409865931</v>
      </c>
      <c r="G169" s="127">
        <f t="shared" si="20"/>
        <v>-42202.290506052057</v>
      </c>
      <c r="H169" s="48"/>
      <c r="I169" s="48"/>
    </row>
    <row r="170" spans="1:9" x14ac:dyDescent="0.25">
      <c r="A170" s="108"/>
      <c r="B170" s="121"/>
      <c r="C170" s="121"/>
      <c r="D170" s="121"/>
      <c r="E170" s="121"/>
      <c r="F170" s="121"/>
      <c r="G170" s="123"/>
      <c r="H170" s="48"/>
      <c r="I170" s="48"/>
    </row>
    <row r="171" spans="1:9" x14ac:dyDescent="0.25">
      <c r="A171" s="106" t="s">
        <v>53</v>
      </c>
      <c r="B171" s="121">
        <f>'[5]8a - UIFSM'!F354</f>
        <v>32408.440000000002</v>
      </c>
      <c r="C171" s="121">
        <f>'[5]8a - UIFSM'!G354</f>
        <v>37169</v>
      </c>
      <c r="D171" s="121">
        <f>'[5]8a - UIFSM'!H354</f>
        <v>42578.605429532225</v>
      </c>
      <c r="E171" s="121">
        <f>'[5]8a - UIFSM'!I354</f>
        <v>42804.487160601842</v>
      </c>
      <c r="F171" s="121">
        <f>'[5]8a - UIFSM'!J354</f>
        <v>43000.176903813874</v>
      </c>
      <c r="G171" s="113">
        <f>'[5]8a - UIFSM'!K354</f>
        <v>43199.780441890158</v>
      </c>
      <c r="H171" s="48"/>
      <c r="I171" s="48"/>
    </row>
    <row r="172" spans="1:9" x14ac:dyDescent="0.25">
      <c r="A172" s="106"/>
      <c r="B172" s="121"/>
      <c r="C172" s="121"/>
      <c r="D172" s="121"/>
      <c r="E172" s="121"/>
      <c r="F172" s="121"/>
      <c r="G172" s="45"/>
      <c r="H172" s="48"/>
      <c r="I172" s="48"/>
    </row>
    <row r="173" spans="1:9" ht="13.8" thickBot="1" x14ac:dyDescent="0.3">
      <c r="A173" s="114" t="s">
        <v>104</v>
      </c>
      <c r="B173" s="92">
        <f>'[5]8a - UIFSM'!F356</f>
        <v>-18799.559999999998</v>
      </c>
      <c r="C173" s="93">
        <f>'[5]8a - UIFSM'!G356</f>
        <v>-19421.559999999998</v>
      </c>
      <c r="D173" s="92">
        <f>'[5]8a - UIFSM'!H356</f>
        <v>-14633.954570467773</v>
      </c>
      <c r="E173" s="92">
        <f>'[5]8a - UIFSM'!I356</f>
        <v>-9620.4674098659307</v>
      </c>
      <c r="F173" s="92">
        <f>'[5]8a - UIFSM'!J356</f>
        <v>-4411.290506052057</v>
      </c>
      <c r="G173" s="94">
        <f>'[5]8a - UIFSM'!K356</f>
        <v>997.48993583810079</v>
      </c>
      <c r="H173" s="48" t="s">
        <v>25</v>
      </c>
      <c r="I173" s="48"/>
    </row>
    <row r="174" spans="1:9" ht="13.8" thickBot="1" x14ac:dyDescent="0.3">
      <c r="A174" s="129"/>
      <c r="B174" s="116"/>
      <c r="C174" s="121"/>
      <c r="D174" s="121"/>
      <c r="E174" s="121"/>
      <c r="F174" s="121"/>
      <c r="G174" s="121"/>
      <c r="H174" s="48"/>
      <c r="I174" s="48"/>
    </row>
    <row r="175" spans="1:9" x14ac:dyDescent="0.25">
      <c r="A175" s="49" t="s">
        <v>125</v>
      </c>
      <c r="B175" s="102" t="s">
        <v>21</v>
      </c>
      <c r="C175" s="102" t="s">
        <v>21</v>
      </c>
      <c r="D175" s="102" t="s">
        <v>21</v>
      </c>
      <c r="E175" s="102" t="s">
        <v>21</v>
      </c>
      <c r="F175" s="102" t="s">
        <v>21</v>
      </c>
      <c r="G175" s="103" t="s">
        <v>21</v>
      </c>
      <c r="H175" s="48"/>
      <c r="I175" s="48"/>
    </row>
    <row r="176" spans="1:9" x14ac:dyDescent="0.25">
      <c r="A176" s="104"/>
      <c r="B176" s="105"/>
      <c r="C176" s="73"/>
      <c r="D176" s="73"/>
      <c r="E176" s="73"/>
      <c r="F176" s="73"/>
      <c r="G176" s="80"/>
      <c r="H176" s="48"/>
      <c r="I176" s="48"/>
    </row>
    <row r="177" spans="1:9" x14ac:dyDescent="0.25">
      <c r="A177" s="106" t="s">
        <v>30</v>
      </c>
      <c r="B177" s="107"/>
      <c r="C177" s="73"/>
      <c r="D177" s="73"/>
      <c r="E177" s="73"/>
      <c r="F177" s="73"/>
      <c r="G177" s="80"/>
      <c r="H177" s="48"/>
      <c r="I177" s="48"/>
    </row>
    <row r="178" spans="1:9" x14ac:dyDescent="0.25">
      <c r="A178" s="108" t="s">
        <v>100</v>
      </c>
      <c r="B178" s="58">
        <f>'[5]8b - Vulnerable Bursary'!F9</f>
        <v>0</v>
      </c>
      <c r="C178" s="58">
        <f>'[5]8b - Vulnerable Bursary'!G9</f>
        <v>0</v>
      </c>
      <c r="D178" s="58">
        <f>'[5]8b - Vulnerable Bursary'!H9</f>
        <v>0</v>
      </c>
      <c r="E178" s="58">
        <f>'[5]8b - Vulnerable Bursary'!I9</f>
        <v>0</v>
      </c>
      <c r="F178" s="58">
        <f>'[5]8b - Vulnerable Bursary'!J9</f>
        <v>0</v>
      </c>
      <c r="G178" s="113">
        <f>'[5]8b - Vulnerable Bursary'!K9</f>
        <v>0</v>
      </c>
      <c r="H178" s="48"/>
      <c r="I178" s="48"/>
    </row>
    <row r="179" spans="1:9" x14ac:dyDescent="0.25">
      <c r="A179" s="108" t="s">
        <v>126</v>
      </c>
      <c r="B179" s="73">
        <f>'[5]8b - Vulnerable Bursary'!F10</f>
        <v>0</v>
      </c>
      <c r="C179" s="73">
        <f>'[5]8b - Vulnerable Bursary'!G10</f>
        <v>0</v>
      </c>
      <c r="D179" s="73">
        <f>'[5]8b - Vulnerable Bursary'!H10</f>
        <v>0</v>
      </c>
      <c r="E179" s="73">
        <f>'[5]8b - Vulnerable Bursary'!I10</f>
        <v>0</v>
      </c>
      <c r="F179" s="73">
        <f>'[5]8b - Vulnerable Bursary'!J10</f>
        <v>0</v>
      </c>
      <c r="G179" s="123">
        <f>'[5]8b - Vulnerable Bursary'!K10</f>
        <v>0</v>
      </c>
      <c r="H179" s="48"/>
      <c r="I179" s="48"/>
    </row>
    <row r="180" spans="1:9" x14ac:dyDescent="0.25">
      <c r="A180" s="108" t="s">
        <v>127</v>
      </c>
      <c r="B180" s="109">
        <f t="shared" ref="B180:G180" si="21">SUM(B178:B179)</f>
        <v>0</v>
      </c>
      <c r="C180" s="109">
        <f t="shared" si="21"/>
        <v>0</v>
      </c>
      <c r="D180" s="109">
        <f t="shared" si="21"/>
        <v>0</v>
      </c>
      <c r="E180" s="109">
        <f t="shared" si="21"/>
        <v>0</v>
      </c>
      <c r="F180" s="109">
        <f t="shared" si="21"/>
        <v>0</v>
      </c>
      <c r="G180" s="110">
        <f t="shared" si="21"/>
        <v>0</v>
      </c>
      <c r="H180" s="48"/>
      <c r="I180" s="48"/>
    </row>
    <row r="181" spans="1:9" x14ac:dyDescent="0.25">
      <c r="A181" s="108"/>
      <c r="B181" s="105"/>
      <c r="C181" s="111"/>
      <c r="D181" s="111"/>
      <c r="E181" s="111"/>
      <c r="F181" s="111"/>
      <c r="G181" s="112"/>
      <c r="H181" s="48"/>
      <c r="I181" s="48"/>
    </row>
    <row r="182" spans="1:9" x14ac:dyDescent="0.25">
      <c r="A182" s="106" t="s">
        <v>53</v>
      </c>
      <c r="B182" s="58">
        <f>'[5]8b - Vulnerable Bursary'!F352</f>
        <v>0</v>
      </c>
      <c r="C182" s="58">
        <f>'[5]8b - Vulnerable Bursary'!G352</f>
        <v>0</v>
      </c>
      <c r="D182" s="58">
        <f>'[5]8b - Vulnerable Bursary'!H352</f>
        <v>0</v>
      </c>
      <c r="E182" s="58">
        <f>'[5]8b - Vulnerable Bursary'!I352</f>
        <v>0</v>
      </c>
      <c r="F182" s="58">
        <f>'[5]8b - Vulnerable Bursary'!J352</f>
        <v>0</v>
      </c>
      <c r="G182" s="123">
        <f>'[5]8b - Vulnerable Bursary'!K352</f>
        <v>0</v>
      </c>
      <c r="H182" s="48"/>
      <c r="I182" s="48"/>
    </row>
    <row r="183" spans="1:9" x14ac:dyDescent="0.25">
      <c r="A183" s="108"/>
      <c r="B183" s="44"/>
      <c r="C183" s="44"/>
      <c r="D183" s="44"/>
      <c r="E183" s="44"/>
      <c r="F183" s="44"/>
      <c r="G183" s="45"/>
      <c r="H183" s="48"/>
      <c r="I183" s="48"/>
    </row>
    <row r="184" spans="1:9" ht="13.8" thickBot="1" x14ac:dyDescent="0.3">
      <c r="A184" s="114" t="s">
        <v>104</v>
      </c>
      <c r="B184" s="92">
        <f>'[5]8b - Vulnerable Bursary'!F354</f>
        <v>0</v>
      </c>
      <c r="C184" s="93">
        <f>'[5]8b - Vulnerable Bursary'!G354</f>
        <v>0</v>
      </c>
      <c r="D184" s="92">
        <f>'[5]8b - Vulnerable Bursary'!H354</f>
        <v>0</v>
      </c>
      <c r="E184" s="92">
        <f>'[5]8b - Vulnerable Bursary'!I354</f>
        <v>0</v>
      </c>
      <c r="F184" s="92">
        <f>'[5]8b - Vulnerable Bursary'!J354</f>
        <v>0</v>
      </c>
      <c r="G184" s="94">
        <f>'[5]8b - Vulnerable Bursary'!K354</f>
        <v>0</v>
      </c>
      <c r="H184" s="48" t="s">
        <v>25</v>
      </c>
      <c r="I184" s="48"/>
    </row>
    <row r="185" spans="1:9" ht="13.8" thickBot="1" x14ac:dyDescent="0.3">
      <c r="A185" s="129"/>
      <c r="B185" s="116"/>
      <c r="C185" s="121"/>
      <c r="D185" s="121"/>
      <c r="E185" s="121"/>
      <c r="F185" s="121"/>
      <c r="G185" s="121"/>
      <c r="H185" s="48"/>
      <c r="I185" s="48"/>
    </row>
    <row r="186" spans="1:9" x14ac:dyDescent="0.25">
      <c r="A186" s="49" t="s">
        <v>128</v>
      </c>
      <c r="B186" s="102" t="s">
        <v>21</v>
      </c>
      <c r="C186" s="102" t="s">
        <v>21</v>
      </c>
      <c r="D186" s="102" t="s">
        <v>21</v>
      </c>
      <c r="E186" s="102" t="s">
        <v>21</v>
      </c>
      <c r="F186" s="102" t="s">
        <v>21</v>
      </c>
      <c r="G186" s="103" t="s">
        <v>21</v>
      </c>
      <c r="H186" s="48"/>
      <c r="I186" s="48"/>
    </row>
    <row r="187" spans="1:9" x14ac:dyDescent="0.25">
      <c r="A187" s="104"/>
      <c r="B187" s="105"/>
      <c r="C187" s="73"/>
      <c r="D187" s="73"/>
      <c r="E187" s="73"/>
      <c r="F187" s="73"/>
      <c r="G187" s="80"/>
      <c r="H187" s="48"/>
      <c r="I187" s="48"/>
    </row>
    <row r="188" spans="1:9" x14ac:dyDescent="0.25">
      <c r="A188" s="106" t="s">
        <v>30</v>
      </c>
      <c r="B188" s="107"/>
      <c r="C188" s="73"/>
      <c r="D188" s="73"/>
      <c r="E188" s="73"/>
      <c r="F188" s="73"/>
      <c r="G188" s="80"/>
      <c r="H188" s="48"/>
      <c r="I188" s="48"/>
    </row>
    <row r="189" spans="1:9" x14ac:dyDescent="0.25">
      <c r="A189" s="108" t="s">
        <v>100</v>
      </c>
      <c r="B189" s="58">
        <f>'[5]8c - 16-19 Bursary'!F9</f>
        <v>0</v>
      </c>
      <c r="C189" s="58">
        <f>'[5]8c - 16-19 Bursary'!G9</f>
        <v>0</v>
      </c>
      <c r="D189" s="58">
        <f>'[5]8c - 16-19 Bursary'!H9</f>
        <v>0</v>
      </c>
      <c r="E189" s="58">
        <f>'[5]8c - 16-19 Bursary'!I9</f>
        <v>0</v>
      </c>
      <c r="F189" s="58">
        <f>'[5]8c - 16-19 Bursary'!J9</f>
        <v>0</v>
      </c>
      <c r="G189" s="113">
        <f>'[5]8c - 16-19 Bursary'!K9</f>
        <v>0</v>
      </c>
      <c r="H189" s="48"/>
      <c r="I189" s="48"/>
    </row>
    <row r="190" spans="1:9" x14ac:dyDescent="0.25">
      <c r="A190" s="108" t="s">
        <v>120</v>
      </c>
      <c r="B190" s="73">
        <f>'[5]8c - 16-19 Bursary'!F10</f>
        <v>0</v>
      </c>
      <c r="C190" s="73">
        <f>'[5]8c - 16-19 Bursary'!G10</f>
        <v>0</v>
      </c>
      <c r="D190" s="73">
        <f>'[5]8c - 16-19 Bursary'!H10</f>
        <v>0</v>
      </c>
      <c r="E190" s="73">
        <f>'[5]8c - 16-19 Bursary'!I10</f>
        <v>0</v>
      </c>
      <c r="F190" s="73">
        <f>'[5]8c - 16-19 Bursary'!J10</f>
        <v>0</v>
      </c>
      <c r="G190" s="123">
        <f>'[5]8c - 16-19 Bursary'!K10</f>
        <v>0</v>
      </c>
      <c r="H190" s="48"/>
      <c r="I190" s="48"/>
    </row>
    <row r="191" spans="1:9" x14ac:dyDescent="0.25">
      <c r="A191" s="108" t="s">
        <v>121</v>
      </c>
      <c r="B191" s="73">
        <f>'[5]8c - 16-19 Bursary'!F11</f>
        <v>0</v>
      </c>
      <c r="C191" s="73">
        <f>'[5]8c - 16-19 Bursary'!G11</f>
        <v>0</v>
      </c>
      <c r="D191" s="73">
        <f>'[5]8c - 16-19 Bursary'!H11</f>
        <v>0</v>
      </c>
      <c r="E191" s="73">
        <f>'[5]8c - 16-19 Bursary'!I11</f>
        <v>0</v>
      </c>
      <c r="F191" s="73">
        <f>'[5]8c - 16-19 Bursary'!J11</f>
        <v>0</v>
      </c>
      <c r="G191" s="123">
        <f>'[5]8c - 16-19 Bursary'!K11</f>
        <v>0</v>
      </c>
      <c r="H191" s="48"/>
      <c r="I191" s="48"/>
    </row>
    <row r="192" spans="1:9" x14ac:dyDescent="0.25">
      <c r="A192" s="108" t="s">
        <v>129</v>
      </c>
      <c r="B192" s="109">
        <f t="shared" ref="B192:G192" si="22">SUM(B189:B191)</f>
        <v>0</v>
      </c>
      <c r="C192" s="109">
        <f t="shared" si="22"/>
        <v>0</v>
      </c>
      <c r="D192" s="109">
        <f t="shared" si="22"/>
        <v>0</v>
      </c>
      <c r="E192" s="109">
        <f t="shared" si="22"/>
        <v>0</v>
      </c>
      <c r="F192" s="109">
        <f t="shared" si="22"/>
        <v>0</v>
      </c>
      <c r="G192" s="110">
        <f t="shared" si="22"/>
        <v>0</v>
      </c>
      <c r="H192" s="48"/>
      <c r="I192" s="48"/>
    </row>
    <row r="193" spans="1:9" x14ac:dyDescent="0.25">
      <c r="A193" s="108"/>
      <c r="B193" s="105"/>
      <c r="C193" s="111"/>
      <c r="D193" s="111"/>
      <c r="E193" s="111"/>
      <c r="F193" s="111"/>
      <c r="G193" s="112"/>
      <c r="H193" s="48"/>
      <c r="I193" s="48"/>
    </row>
    <row r="194" spans="1:9" x14ac:dyDescent="0.25">
      <c r="A194" s="106" t="s">
        <v>53</v>
      </c>
      <c r="B194" s="58">
        <f>'[5]8c - 16-19 Bursary'!F353</f>
        <v>0</v>
      </c>
      <c r="C194" s="58">
        <f>'[5]8c - 16-19 Bursary'!G353</f>
        <v>0</v>
      </c>
      <c r="D194" s="58">
        <f>'[5]8c - 16-19 Bursary'!H353</f>
        <v>0</v>
      </c>
      <c r="E194" s="58">
        <f>'[5]8c - 16-19 Bursary'!I353</f>
        <v>0</v>
      </c>
      <c r="F194" s="58">
        <f>'[5]8c - 16-19 Bursary'!J353</f>
        <v>0</v>
      </c>
      <c r="G194" s="113">
        <f>'[5]8c - 16-19 Bursary'!K353</f>
        <v>0</v>
      </c>
      <c r="H194" s="48"/>
      <c r="I194" s="48"/>
    </row>
    <row r="195" spans="1:9" x14ac:dyDescent="0.25">
      <c r="A195" s="108"/>
      <c r="B195" s="44"/>
      <c r="C195" s="44"/>
      <c r="D195" s="44"/>
      <c r="E195" s="44"/>
      <c r="F195" s="44"/>
      <c r="G195" s="45"/>
      <c r="H195" s="48"/>
      <c r="I195" s="48"/>
    </row>
    <row r="196" spans="1:9" ht="13.8" thickBot="1" x14ac:dyDescent="0.3">
      <c r="A196" s="114" t="s">
        <v>104</v>
      </c>
      <c r="B196" s="92">
        <f>'[5]8c - 16-19 Bursary'!F355</f>
        <v>0</v>
      </c>
      <c r="C196" s="93">
        <f>'[5]8c - 16-19 Bursary'!G355</f>
        <v>0</v>
      </c>
      <c r="D196" s="92">
        <f>'[5]8c - 16-19 Bursary'!H355</f>
        <v>0</v>
      </c>
      <c r="E196" s="92">
        <f>'[5]8c - 16-19 Bursary'!I355</f>
        <v>0</v>
      </c>
      <c r="F196" s="92">
        <f>'[5]8c - 16-19 Bursary'!J355</f>
        <v>0</v>
      </c>
      <c r="G196" s="94">
        <f>'[5]8c - 16-19 Bursary'!K355</f>
        <v>0</v>
      </c>
      <c r="H196" s="48" t="s">
        <v>25</v>
      </c>
      <c r="I196" s="48"/>
    </row>
    <row r="197" spans="1:9" ht="13.8" thickBot="1" x14ac:dyDescent="0.3">
      <c r="A197" s="129"/>
      <c r="B197" s="116"/>
      <c r="C197" s="121"/>
      <c r="D197" s="121"/>
      <c r="E197" s="121"/>
      <c r="F197" s="121"/>
      <c r="G197" s="121"/>
      <c r="H197" s="48"/>
      <c r="I197" s="48"/>
    </row>
    <row r="198" spans="1:9" x14ac:dyDescent="0.25">
      <c r="A198" s="118" t="s">
        <v>130</v>
      </c>
      <c r="B198" s="102" t="s">
        <v>21</v>
      </c>
      <c r="C198" s="102" t="s">
        <v>21</v>
      </c>
      <c r="D198" s="102" t="s">
        <v>21</v>
      </c>
      <c r="E198" s="102" t="s">
        <v>21</v>
      </c>
      <c r="F198" s="102" t="s">
        <v>21</v>
      </c>
      <c r="G198" s="103" t="s">
        <v>21</v>
      </c>
      <c r="H198" s="48"/>
      <c r="I198" s="48"/>
    </row>
    <row r="199" spans="1:9" x14ac:dyDescent="0.25">
      <c r="A199" s="106"/>
      <c r="B199" s="116"/>
      <c r="C199" s="130"/>
      <c r="D199" s="130"/>
      <c r="E199" s="130"/>
      <c r="F199" s="130"/>
      <c r="G199" s="131"/>
      <c r="I199" s="48"/>
    </row>
    <row r="200" spans="1:9" x14ac:dyDescent="0.25">
      <c r="A200" s="132" t="str">
        <f>IF(ISBLANK('[5]8d - Other Grants'!B7),"",'[5]8d - Other Grants'!B7)</f>
        <v/>
      </c>
      <c r="B200" s="130"/>
      <c r="C200" s="130"/>
      <c r="D200" s="130"/>
      <c r="E200" s="130"/>
      <c r="F200" s="130"/>
      <c r="G200" s="131"/>
      <c r="H200" s="48"/>
      <c r="I200" s="48"/>
    </row>
    <row r="201" spans="1:9" x14ac:dyDescent="0.25">
      <c r="A201" s="108" t="s">
        <v>100</v>
      </c>
      <c r="B201" s="58">
        <f>'[5]8d - Other Grants'!D10</f>
        <v>0</v>
      </c>
      <c r="C201" s="58">
        <f>'[5]8d - Other Grants'!E10</f>
        <v>0</v>
      </c>
      <c r="D201" s="58">
        <f>'[5]8d - Other Grants'!F10</f>
        <v>0</v>
      </c>
      <c r="E201" s="58">
        <f>'[5]8d - Other Grants'!G10</f>
        <v>0</v>
      </c>
      <c r="F201" s="58">
        <f>'[5]8d - Other Grants'!H10</f>
        <v>0</v>
      </c>
      <c r="G201" s="113">
        <f>'[5]8d - Other Grants'!I10</f>
        <v>0</v>
      </c>
      <c r="H201" s="48"/>
      <c r="I201" s="48"/>
    </row>
    <row r="202" spans="1:9" x14ac:dyDescent="0.25">
      <c r="A202" s="108" t="s">
        <v>131</v>
      </c>
      <c r="B202" s="130">
        <f>SUM('[5]8d - Other Grants'!D15+'[5]8d - Other Grants'!D20)</f>
        <v>0</v>
      </c>
      <c r="C202" s="130">
        <f>SUM('[5]8d - Other Grants'!E15+'[5]8d - Other Grants'!E20)</f>
        <v>0</v>
      </c>
      <c r="D202" s="130">
        <f>SUM('[5]8d - Other Grants'!F15+'[5]8d - Other Grants'!F20)</f>
        <v>0</v>
      </c>
      <c r="E202" s="130">
        <f>SUM('[5]8d - Other Grants'!G15+'[5]8d - Other Grants'!G20)</f>
        <v>0</v>
      </c>
      <c r="F202" s="130">
        <f>SUM('[5]8d - Other Grants'!H15+'[5]8d - Other Grants'!H20)</f>
        <v>0</v>
      </c>
      <c r="G202" s="123">
        <f>SUM('[5]8d - Other Grants'!I15+'[5]8d - Other Grants'!I20)</f>
        <v>0</v>
      </c>
      <c r="H202" s="48"/>
      <c r="I202" s="48"/>
    </row>
    <row r="203" spans="1:9" x14ac:dyDescent="0.25">
      <c r="A203" s="125" t="s">
        <v>122</v>
      </c>
      <c r="B203" s="90">
        <f>'[5]8d - Other Grants'!D22</f>
        <v>0</v>
      </c>
      <c r="C203" s="90">
        <f>'[5]8d - Other Grants'!E22</f>
        <v>0</v>
      </c>
      <c r="D203" s="90">
        <f>'[5]8d - Other Grants'!F22</f>
        <v>0</v>
      </c>
      <c r="E203" s="90">
        <f>'[5]8d - Other Grants'!G22</f>
        <v>0</v>
      </c>
      <c r="F203" s="90">
        <f>'[5]8d - Other Grants'!H22</f>
        <v>0</v>
      </c>
      <c r="G203" s="91">
        <f>'[5]8d - Other Grants'!I22</f>
        <v>0</v>
      </c>
      <c r="H203" s="48"/>
      <c r="I203" s="48"/>
    </row>
    <row r="204" spans="1:9" x14ac:dyDescent="0.25">
      <c r="A204" s="108"/>
      <c r="B204" s="130"/>
      <c r="C204" s="130"/>
      <c r="D204" s="130"/>
      <c r="E204" s="130"/>
      <c r="F204" s="130"/>
      <c r="G204" s="131"/>
      <c r="H204" s="48"/>
      <c r="I204" s="48"/>
    </row>
    <row r="205" spans="1:9" x14ac:dyDescent="0.25">
      <c r="A205" s="106" t="s">
        <v>53</v>
      </c>
      <c r="B205" s="130">
        <f>'[5]8d - Other Grants'!D363</f>
        <v>0</v>
      </c>
      <c r="C205" s="130">
        <f>'[5]8d - Other Grants'!E363</f>
        <v>0</v>
      </c>
      <c r="D205" s="130">
        <f>'[5]8d - Other Grants'!F363</f>
        <v>0</v>
      </c>
      <c r="E205" s="130">
        <f>'[5]8d - Other Grants'!G363</f>
        <v>0</v>
      </c>
      <c r="F205" s="130">
        <f>'[5]8d - Other Grants'!H363</f>
        <v>0</v>
      </c>
      <c r="G205" s="123">
        <f>'[5]8d - Other Grants'!I363</f>
        <v>0</v>
      </c>
      <c r="H205" s="48"/>
      <c r="I205" s="48"/>
    </row>
    <row r="206" spans="1:9" x14ac:dyDescent="0.25">
      <c r="A206" s="108"/>
      <c r="B206" s="130"/>
      <c r="C206" s="130"/>
      <c r="D206" s="130"/>
      <c r="E206" s="130"/>
      <c r="F206" s="130"/>
      <c r="G206" s="131"/>
      <c r="H206" s="48"/>
      <c r="I206" s="48"/>
    </row>
    <row r="207" spans="1:9" x14ac:dyDescent="0.25">
      <c r="A207" s="108" t="s">
        <v>104</v>
      </c>
      <c r="B207" s="109">
        <f>'[5]8d - Other Grants'!D365</f>
        <v>0</v>
      </c>
      <c r="C207" s="133">
        <f>'[5]8d - Other Grants'!E365</f>
        <v>0</v>
      </c>
      <c r="D207" s="109">
        <f>'[5]8d - Other Grants'!F365</f>
        <v>0</v>
      </c>
      <c r="E207" s="109">
        <f>'[5]8d - Other Grants'!G365</f>
        <v>0</v>
      </c>
      <c r="F207" s="109">
        <f>'[5]8d - Other Grants'!H365</f>
        <v>0</v>
      </c>
      <c r="G207" s="110">
        <f>'[5]8d - Other Grants'!I365</f>
        <v>0</v>
      </c>
      <c r="H207" s="48" t="s">
        <v>25</v>
      </c>
      <c r="I207" s="48"/>
    </row>
    <row r="208" spans="1:9" x14ac:dyDescent="0.25">
      <c r="A208" s="108"/>
      <c r="B208" s="130"/>
      <c r="C208" s="130"/>
      <c r="D208" s="130"/>
      <c r="E208" s="130"/>
      <c r="F208" s="130"/>
      <c r="G208" s="131"/>
      <c r="H208" s="48"/>
      <c r="I208" s="48"/>
    </row>
    <row r="209" spans="1:9" x14ac:dyDescent="0.25">
      <c r="A209" s="132" t="str">
        <f>IF(ISBLANK('[5]8d - Other Grants'!B367),"",'[5]8d - Other Grants'!B367)</f>
        <v/>
      </c>
      <c r="B209" s="130"/>
      <c r="C209" s="130"/>
      <c r="D209" s="130"/>
      <c r="E209" s="130"/>
      <c r="F209" s="130"/>
      <c r="G209" s="131"/>
      <c r="H209" s="48"/>
      <c r="I209" s="48"/>
    </row>
    <row r="210" spans="1:9" x14ac:dyDescent="0.25">
      <c r="A210" s="108" t="s">
        <v>100</v>
      </c>
      <c r="B210" s="58">
        <f>'[5]8d - Other Grants'!D370</f>
        <v>0</v>
      </c>
      <c r="C210" s="58">
        <f>'[5]8d - Other Grants'!E370</f>
        <v>0</v>
      </c>
      <c r="D210" s="58">
        <f>'[5]8d - Other Grants'!F370</f>
        <v>0</v>
      </c>
      <c r="E210" s="58">
        <f>'[5]8d - Other Grants'!G370</f>
        <v>0</v>
      </c>
      <c r="F210" s="58">
        <f>'[5]8d - Other Grants'!H370</f>
        <v>0</v>
      </c>
      <c r="G210" s="113">
        <f>'[5]8d - Other Grants'!I370</f>
        <v>0</v>
      </c>
      <c r="I210" s="48"/>
    </row>
    <row r="211" spans="1:9" x14ac:dyDescent="0.25">
      <c r="A211" s="108" t="s">
        <v>131</v>
      </c>
      <c r="B211" s="130">
        <f>SUM('[5]8d - Other Grants'!D375+'[5]8d - Other Grants'!D380)</f>
        <v>0</v>
      </c>
      <c r="C211" s="130">
        <f>SUM('[5]8d - Other Grants'!E375+'[5]8d - Other Grants'!E380)</f>
        <v>0</v>
      </c>
      <c r="D211" s="130">
        <f>SUM('[5]8d - Other Grants'!F375+'[5]8d - Other Grants'!F380)</f>
        <v>0</v>
      </c>
      <c r="E211" s="130">
        <f>SUM('[5]8d - Other Grants'!G375+'[5]8d - Other Grants'!G380)</f>
        <v>0</v>
      </c>
      <c r="F211" s="130">
        <f>SUM('[5]8d - Other Grants'!H375+'[5]8d - Other Grants'!H380)</f>
        <v>0</v>
      </c>
      <c r="G211" s="123">
        <f>SUM('[5]8d - Other Grants'!I375+'[5]8d - Other Grants'!I380)</f>
        <v>0</v>
      </c>
      <c r="H211" s="48"/>
      <c r="I211" s="48"/>
    </row>
    <row r="212" spans="1:9" x14ac:dyDescent="0.25">
      <c r="A212" s="125" t="s">
        <v>122</v>
      </c>
      <c r="B212" s="90">
        <f>'[5]8d - Other Grants'!D382</f>
        <v>0</v>
      </c>
      <c r="C212" s="90">
        <f>'[5]8d - Other Grants'!E382</f>
        <v>0</v>
      </c>
      <c r="D212" s="90">
        <f>'[5]8d - Other Grants'!F382</f>
        <v>0</v>
      </c>
      <c r="E212" s="90">
        <f>'[5]8d - Other Grants'!G382</f>
        <v>0</v>
      </c>
      <c r="F212" s="90">
        <f>'[5]8d - Other Grants'!H382</f>
        <v>0</v>
      </c>
      <c r="G212" s="91">
        <f>'[5]8d - Other Grants'!I382</f>
        <v>0</v>
      </c>
      <c r="H212" s="48"/>
      <c r="I212" s="48"/>
    </row>
    <row r="213" spans="1:9" x14ac:dyDescent="0.25">
      <c r="A213" s="125"/>
      <c r="B213" s="130"/>
      <c r="C213" s="130"/>
      <c r="D213" s="130"/>
      <c r="E213" s="130"/>
      <c r="F213" s="130"/>
      <c r="G213" s="131"/>
      <c r="H213" s="48"/>
      <c r="I213" s="48"/>
    </row>
    <row r="214" spans="1:9" x14ac:dyDescent="0.25">
      <c r="A214" s="106" t="s">
        <v>53</v>
      </c>
      <c r="B214" s="130">
        <f>'[5]8d - Other Grants'!D723</f>
        <v>0</v>
      </c>
      <c r="C214" s="130">
        <f>'[5]8d - Other Grants'!E723</f>
        <v>0</v>
      </c>
      <c r="D214" s="130">
        <f>'[5]8d - Other Grants'!F723</f>
        <v>0</v>
      </c>
      <c r="E214" s="130">
        <f>'[5]8d - Other Grants'!G723</f>
        <v>0</v>
      </c>
      <c r="F214" s="130">
        <f>'[5]8d - Other Grants'!H723</f>
        <v>0</v>
      </c>
      <c r="G214" s="123">
        <f>'[5]8d - Other Grants'!I723</f>
        <v>0</v>
      </c>
      <c r="H214" s="48"/>
      <c r="I214" s="48"/>
    </row>
    <row r="215" spans="1:9" x14ac:dyDescent="0.25">
      <c r="A215" s="108"/>
      <c r="B215" s="130"/>
      <c r="C215" s="130"/>
      <c r="D215" s="130"/>
      <c r="E215" s="130"/>
      <c r="F215" s="130"/>
      <c r="G215" s="131"/>
      <c r="H215" s="48"/>
      <c r="I215" s="48"/>
    </row>
    <row r="216" spans="1:9" x14ac:dyDescent="0.25">
      <c r="A216" s="108" t="s">
        <v>104</v>
      </c>
      <c r="B216" s="109">
        <f>'[5]8d - Other Grants'!D725</f>
        <v>0</v>
      </c>
      <c r="C216" s="133">
        <f>'[5]8d - Other Grants'!E725</f>
        <v>0</v>
      </c>
      <c r="D216" s="109">
        <f>'[5]8d - Other Grants'!F725</f>
        <v>0</v>
      </c>
      <c r="E216" s="109">
        <f>'[5]8d - Other Grants'!G725</f>
        <v>0</v>
      </c>
      <c r="F216" s="109">
        <f>'[5]8d - Other Grants'!H725</f>
        <v>0</v>
      </c>
      <c r="G216" s="110">
        <f>'[5]8d - Other Grants'!I725</f>
        <v>0</v>
      </c>
      <c r="H216" s="48" t="s">
        <v>25</v>
      </c>
      <c r="I216" s="48"/>
    </row>
    <row r="217" spans="1:9" x14ac:dyDescent="0.25">
      <c r="A217" s="108"/>
      <c r="B217" s="130"/>
      <c r="C217" s="130"/>
      <c r="D217" s="130"/>
      <c r="E217" s="130"/>
      <c r="F217" s="130"/>
      <c r="G217" s="131"/>
      <c r="H217" s="48"/>
      <c r="I217" s="48"/>
    </row>
    <row r="218" spans="1:9" x14ac:dyDescent="0.25">
      <c r="A218" s="132" t="str">
        <f>IF(ISBLANK('[5]8d - Other Grants'!B727),"",'[5]8d - Other Grants'!B727)</f>
        <v/>
      </c>
      <c r="B218" s="130"/>
      <c r="C218" s="130"/>
      <c r="D218" s="130"/>
      <c r="E218" s="130"/>
      <c r="F218" s="130"/>
      <c r="G218" s="131"/>
      <c r="H218" s="48"/>
      <c r="I218" s="48"/>
    </row>
    <row r="219" spans="1:9" x14ac:dyDescent="0.25">
      <c r="A219" s="108" t="s">
        <v>100</v>
      </c>
      <c r="B219" s="58">
        <f>'[5]8d - Other Grants'!D730</f>
        <v>0</v>
      </c>
      <c r="C219" s="58">
        <f>'[5]8d - Other Grants'!E730</f>
        <v>0</v>
      </c>
      <c r="D219" s="58">
        <f>'[5]8d - Other Grants'!F730</f>
        <v>0</v>
      </c>
      <c r="E219" s="58">
        <f>'[5]8d - Other Grants'!G730</f>
        <v>0</v>
      </c>
      <c r="F219" s="58">
        <f>'[5]8d - Other Grants'!H730</f>
        <v>0</v>
      </c>
      <c r="G219" s="113">
        <f>'[5]8d - Other Grants'!I730</f>
        <v>0</v>
      </c>
      <c r="I219" s="48"/>
    </row>
    <row r="220" spans="1:9" x14ac:dyDescent="0.25">
      <c r="A220" s="108" t="s">
        <v>131</v>
      </c>
      <c r="B220" s="130">
        <f>SUM('[5]8d - Other Grants'!D735+'[5]8d - Other Grants'!D740)</f>
        <v>0</v>
      </c>
      <c r="C220" s="130">
        <f>SUM('[5]8d - Other Grants'!E735+'[5]8d - Other Grants'!E740)</f>
        <v>0</v>
      </c>
      <c r="D220" s="130">
        <f>SUM('[5]8d - Other Grants'!F735+'[5]8d - Other Grants'!F740)</f>
        <v>0</v>
      </c>
      <c r="E220" s="130">
        <f>SUM('[5]8d - Other Grants'!G735+'[5]8d - Other Grants'!G740)</f>
        <v>0</v>
      </c>
      <c r="F220" s="130">
        <f>SUM('[5]8d - Other Grants'!H735+'[5]8d - Other Grants'!H740)</f>
        <v>0</v>
      </c>
      <c r="G220" s="123">
        <f>SUM('[5]8d - Other Grants'!I735+'[5]8d - Other Grants'!I740)</f>
        <v>0</v>
      </c>
      <c r="H220" s="48"/>
      <c r="I220" s="48"/>
    </row>
    <row r="221" spans="1:9" x14ac:dyDescent="0.25">
      <c r="A221" s="125" t="s">
        <v>122</v>
      </c>
      <c r="B221" s="90">
        <f>'[5]8d - Other Grants'!D742</f>
        <v>0</v>
      </c>
      <c r="C221" s="90">
        <f>'[5]8d - Other Grants'!E742</f>
        <v>0</v>
      </c>
      <c r="D221" s="90">
        <f>'[5]8d - Other Grants'!F742</f>
        <v>0</v>
      </c>
      <c r="E221" s="90">
        <f>'[5]8d - Other Grants'!G742</f>
        <v>0</v>
      </c>
      <c r="F221" s="90">
        <f>'[5]8d - Other Grants'!H742</f>
        <v>0</v>
      </c>
      <c r="G221" s="91">
        <f>'[5]8d - Other Grants'!I742</f>
        <v>0</v>
      </c>
      <c r="H221" s="48"/>
      <c r="I221" s="48"/>
    </row>
    <row r="222" spans="1:9" x14ac:dyDescent="0.25">
      <c r="A222" s="125"/>
      <c r="B222" s="130"/>
      <c r="C222" s="130"/>
      <c r="D222" s="130"/>
      <c r="E222" s="130"/>
      <c r="F222" s="130"/>
      <c r="G222" s="131"/>
      <c r="H222" s="48"/>
      <c r="I222" s="48"/>
    </row>
    <row r="223" spans="1:9" x14ac:dyDescent="0.25">
      <c r="A223" s="106" t="s">
        <v>53</v>
      </c>
      <c r="B223" s="130">
        <f>'[5]8d - Other Grants'!D1083</f>
        <v>0</v>
      </c>
      <c r="C223" s="130">
        <f>'[5]8d - Other Grants'!E1083</f>
        <v>0</v>
      </c>
      <c r="D223" s="130">
        <f>'[5]8d - Other Grants'!F1083</f>
        <v>0</v>
      </c>
      <c r="E223" s="130">
        <f>'[5]8d - Other Grants'!G1083</f>
        <v>0</v>
      </c>
      <c r="F223" s="130">
        <f>'[5]8d - Other Grants'!H1083</f>
        <v>0</v>
      </c>
      <c r="G223" s="123">
        <f>'[5]8d - Other Grants'!I1083</f>
        <v>0</v>
      </c>
      <c r="H223" s="48"/>
      <c r="I223" s="48"/>
    </row>
    <row r="224" spans="1:9" x14ac:dyDescent="0.25">
      <c r="A224" s="108"/>
      <c r="B224" s="130"/>
      <c r="C224" s="130"/>
      <c r="D224" s="130"/>
      <c r="E224" s="130"/>
      <c r="F224" s="130"/>
      <c r="G224" s="131"/>
      <c r="H224" s="48"/>
      <c r="I224" s="48"/>
    </row>
    <row r="225" spans="1:9" ht="13.8" thickBot="1" x14ac:dyDescent="0.3">
      <c r="A225" s="114" t="s">
        <v>104</v>
      </c>
      <c r="B225" s="92">
        <f>'[5]8d - Other Grants'!D1085</f>
        <v>0</v>
      </c>
      <c r="C225" s="93">
        <f>'[5]8d - Other Grants'!E1085</f>
        <v>0</v>
      </c>
      <c r="D225" s="92">
        <f>'[5]8d - Other Grants'!F1085</f>
        <v>0</v>
      </c>
      <c r="E225" s="92">
        <f>'[5]8d - Other Grants'!G1085</f>
        <v>0</v>
      </c>
      <c r="F225" s="92">
        <f>'[5]8d - Other Grants'!H1085</f>
        <v>0</v>
      </c>
      <c r="G225" s="94">
        <f>'[5]8d - Other Grants'!I1085</f>
        <v>0</v>
      </c>
      <c r="H225" s="48" t="s">
        <v>25</v>
      </c>
      <c r="I225" s="48"/>
    </row>
    <row r="226" spans="1:9" ht="13.8" thickBot="1" x14ac:dyDescent="0.3">
      <c r="A226" s="115"/>
      <c r="B226" s="116"/>
      <c r="C226" s="130"/>
      <c r="D226" s="130"/>
      <c r="E226" s="130"/>
      <c r="F226" s="130"/>
      <c r="G226" s="130"/>
      <c r="H226" s="48"/>
      <c r="I226" s="48"/>
    </row>
    <row r="227" spans="1:9" x14ac:dyDescent="0.25">
      <c r="A227" s="118" t="s">
        <v>132</v>
      </c>
      <c r="B227" s="102" t="s">
        <v>21</v>
      </c>
      <c r="C227" s="102" t="s">
        <v>21</v>
      </c>
      <c r="D227" s="102" t="s">
        <v>21</v>
      </c>
      <c r="E227" s="102" t="s">
        <v>21</v>
      </c>
      <c r="F227" s="102" t="s">
        <v>21</v>
      </c>
      <c r="G227" s="103" t="s">
        <v>21</v>
      </c>
      <c r="H227" s="48"/>
      <c r="I227" s="48"/>
    </row>
    <row r="228" spans="1:9" x14ac:dyDescent="0.25">
      <c r="A228" s="106"/>
      <c r="B228" s="116"/>
      <c r="C228" s="130"/>
      <c r="D228" s="130"/>
      <c r="E228" s="130"/>
      <c r="F228" s="130"/>
      <c r="G228" s="131"/>
      <c r="I228" s="48"/>
    </row>
    <row r="229" spans="1:9" x14ac:dyDescent="0.25">
      <c r="A229" s="132" t="str">
        <f>IF(ISBLANK('[5]Covid Grants'!B7),"",'[5]Covid Grants'!B7)</f>
        <v>Recovery Premium</v>
      </c>
      <c r="B229" s="130"/>
      <c r="C229" s="130"/>
      <c r="D229" s="130"/>
      <c r="E229" s="130"/>
      <c r="F229" s="130"/>
      <c r="G229" s="131"/>
      <c r="H229" s="48"/>
      <c r="I229" s="48"/>
    </row>
    <row r="230" spans="1:9" x14ac:dyDescent="0.25">
      <c r="A230" s="108" t="s">
        <v>100</v>
      </c>
      <c r="B230" s="58">
        <f>'[5]Covid Grants'!D10</f>
        <v>0</v>
      </c>
      <c r="C230" s="58">
        <f>'[5]Covid Grants'!E10</f>
        <v>-3071</v>
      </c>
      <c r="D230" s="58">
        <f>'[5]Covid Grants'!F10</f>
        <v>-3071</v>
      </c>
      <c r="E230" s="58">
        <f>'[5]Covid Grants'!G10</f>
        <v>-3071</v>
      </c>
      <c r="F230" s="58">
        <f>'[5]Covid Grants'!H10</f>
        <v>-3071</v>
      </c>
      <c r="G230" s="113">
        <f>'[5]Covid Grants'!I10</f>
        <v>-3071</v>
      </c>
      <c r="H230" s="48"/>
      <c r="I230" s="48"/>
    </row>
    <row r="231" spans="1:9" x14ac:dyDescent="0.25">
      <c r="A231" s="108" t="s">
        <v>131</v>
      </c>
      <c r="B231" s="130">
        <f>'[5]Covid Grants'!D15</f>
        <v>-5510</v>
      </c>
      <c r="C231" s="130">
        <f>'[5]Covid Grants'!E15</f>
        <v>0</v>
      </c>
      <c r="D231" s="130">
        <f>'[5]Covid Grants'!F15</f>
        <v>0</v>
      </c>
      <c r="E231" s="130">
        <f>'[5]Covid Grants'!G15</f>
        <v>0</v>
      </c>
      <c r="F231" s="130">
        <f>'[5]Covid Grants'!H15</f>
        <v>0</v>
      </c>
      <c r="G231" s="131">
        <f>'[5]Covid Grants'!I15</f>
        <v>0</v>
      </c>
      <c r="H231" s="48"/>
      <c r="I231" s="48"/>
    </row>
    <row r="232" spans="1:9" x14ac:dyDescent="0.25">
      <c r="A232" s="125" t="s">
        <v>122</v>
      </c>
      <c r="B232" s="90">
        <f>'[5]Covid Grants'!D17</f>
        <v>-5510</v>
      </c>
      <c r="C232" s="90">
        <f>'[5]Covid Grants'!E17</f>
        <v>-3071</v>
      </c>
      <c r="D232" s="90">
        <f>'[5]Covid Grants'!F17</f>
        <v>-3071</v>
      </c>
      <c r="E232" s="90">
        <f>'[5]Covid Grants'!G17</f>
        <v>-3071</v>
      </c>
      <c r="F232" s="90">
        <f>'[5]Covid Grants'!H17</f>
        <v>-3071</v>
      </c>
      <c r="G232" s="91">
        <f>'[5]Covid Grants'!I17</f>
        <v>-3071</v>
      </c>
      <c r="H232" s="48"/>
      <c r="I232" s="48"/>
    </row>
    <row r="233" spans="1:9" x14ac:dyDescent="0.25">
      <c r="A233" s="108"/>
      <c r="B233" s="130"/>
      <c r="C233" s="130"/>
      <c r="D233" s="130"/>
      <c r="E233" s="130"/>
      <c r="F233" s="130"/>
      <c r="G233" s="131"/>
      <c r="H233" s="48"/>
      <c r="I233" s="48"/>
    </row>
    <row r="234" spans="1:9" x14ac:dyDescent="0.25">
      <c r="A234" s="106" t="s">
        <v>53</v>
      </c>
      <c r="B234" s="130">
        <f>'[5]Covid Grants'!D358</f>
        <v>2439</v>
      </c>
      <c r="C234" s="130">
        <f>'[5]Covid Grants'!E358</f>
        <v>0</v>
      </c>
      <c r="D234" s="130">
        <f>'[5]Covid Grants'!F358</f>
        <v>0</v>
      </c>
      <c r="E234" s="130">
        <f>'[5]Covid Grants'!G358</f>
        <v>0</v>
      </c>
      <c r="F234" s="130">
        <f>'[5]Covid Grants'!H358</f>
        <v>0</v>
      </c>
      <c r="G234" s="131">
        <f>'[5]Covid Grants'!I358</f>
        <v>0</v>
      </c>
      <c r="H234" s="48"/>
      <c r="I234" s="48"/>
    </row>
    <row r="235" spans="1:9" x14ac:dyDescent="0.25">
      <c r="A235" s="108"/>
      <c r="B235" s="130"/>
      <c r="C235" s="130"/>
      <c r="D235" s="130"/>
      <c r="E235" s="130"/>
      <c r="F235" s="130"/>
      <c r="G235" s="131"/>
      <c r="H235" s="48"/>
      <c r="I235" s="48"/>
    </row>
    <row r="236" spans="1:9" x14ac:dyDescent="0.25">
      <c r="A236" s="108" t="s">
        <v>104</v>
      </c>
      <c r="B236" s="109">
        <f>'[5]Covid Grants'!D360</f>
        <v>-3071</v>
      </c>
      <c r="C236" s="109">
        <f>'[5]Covid Grants'!E360</f>
        <v>-3071</v>
      </c>
      <c r="D236" s="109">
        <f>'[5]Covid Grants'!F360</f>
        <v>-3071</v>
      </c>
      <c r="E236" s="109">
        <f>'[5]Covid Grants'!G360</f>
        <v>-3071</v>
      </c>
      <c r="F236" s="109">
        <f>'[5]Covid Grants'!H360</f>
        <v>-3071</v>
      </c>
      <c r="G236" s="110">
        <f>'[5]Covid Grants'!I360</f>
        <v>-3071</v>
      </c>
      <c r="H236" s="48" t="s">
        <v>25</v>
      </c>
      <c r="I236" s="48"/>
    </row>
    <row r="237" spans="1:9" x14ac:dyDescent="0.25">
      <c r="A237" s="108"/>
      <c r="B237" s="130"/>
      <c r="C237" s="130"/>
      <c r="D237" s="130"/>
      <c r="E237" s="130"/>
      <c r="F237" s="130"/>
      <c r="G237" s="131"/>
      <c r="H237" s="48"/>
      <c r="I237" s="48"/>
    </row>
    <row r="238" spans="1:9" x14ac:dyDescent="0.25">
      <c r="A238" s="132" t="str">
        <f>IF(ISBLANK('[5]Covid Grants'!B363),"",'[5]Covid Grants'!B363)</f>
        <v>School Led Tutoring Grant</v>
      </c>
      <c r="B238" s="130"/>
      <c r="C238" s="130"/>
      <c r="D238" s="130"/>
      <c r="E238" s="130"/>
      <c r="F238" s="130"/>
      <c r="G238" s="131"/>
      <c r="H238" s="48"/>
      <c r="I238" s="48"/>
    </row>
    <row r="239" spans="1:9" x14ac:dyDescent="0.25">
      <c r="A239" s="108" t="s">
        <v>100</v>
      </c>
      <c r="B239" s="58">
        <f>'[5]Covid Grants'!D366</f>
        <v>0</v>
      </c>
      <c r="C239" s="58">
        <f>'[5]Covid Grants'!E366</f>
        <v>-1965</v>
      </c>
      <c r="D239" s="58">
        <f>'[5]Covid Grants'!F366</f>
        <v>-1965</v>
      </c>
      <c r="E239" s="58">
        <f>'[5]Covid Grants'!G366</f>
        <v>-1965</v>
      </c>
      <c r="F239" s="58">
        <f>'[5]Covid Grants'!H366</f>
        <v>-1965</v>
      </c>
      <c r="G239" s="113">
        <f>'[5]Covid Grants'!I366</f>
        <v>-1965</v>
      </c>
      <c r="I239" s="48"/>
    </row>
    <row r="240" spans="1:9" x14ac:dyDescent="0.25">
      <c r="A240" s="108" t="s">
        <v>131</v>
      </c>
      <c r="B240" s="130">
        <f>'[5]Covid Grants'!D371</f>
        <v>-4725</v>
      </c>
      <c r="C240" s="130">
        <f>'[5]Covid Grants'!E371</f>
        <v>0</v>
      </c>
      <c r="D240" s="130">
        <f>'[5]Covid Grants'!F371</f>
        <v>0</v>
      </c>
      <c r="E240" s="130">
        <f>'[5]Covid Grants'!G371</f>
        <v>0</v>
      </c>
      <c r="F240" s="130">
        <f>'[5]Covid Grants'!H371</f>
        <v>0</v>
      </c>
      <c r="G240" s="131">
        <f>'[5]Covid Grants'!I371</f>
        <v>0</v>
      </c>
      <c r="H240" s="48"/>
      <c r="I240" s="48"/>
    </row>
    <row r="241" spans="1:9" x14ac:dyDescent="0.25">
      <c r="A241" s="125" t="s">
        <v>122</v>
      </c>
      <c r="B241" s="90">
        <f>'[5]Covid Grants'!D373</f>
        <v>-4725</v>
      </c>
      <c r="C241" s="90">
        <f>'[5]Covid Grants'!E373</f>
        <v>-1965</v>
      </c>
      <c r="D241" s="90">
        <f>'[5]Covid Grants'!F373</f>
        <v>-1965</v>
      </c>
      <c r="E241" s="90">
        <f>'[5]Covid Grants'!G373</f>
        <v>-1965</v>
      </c>
      <c r="F241" s="90">
        <f>'[5]Covid Grants'!H373</f>
        <v>-1965</v>
      </c>
      <c r="G241" s="91">
        <f>'[5]Covid Grants'!I373</f>
        <v>-1965</v>
      </c>
      <c r="H241" s="48"/>
      <c r="I241" s="48"/>
    </row>
    <row r="242" spans="1:9" x14ac:dyDescent="0.25">
      <c r="A242" s="125"/>
      <c r="B242" s="130"/>
      <c r="C242" s="130"/>
      <c r="D242" s="130"/>
      <c r="E242" s="130"/>
      <c r="F242" s="130"/>
      <c r="G242" s="131"/>
      <c r="H242" s="48"/>
      <c r="I242" s="48"/>
    </row>
    <row r="243" spans="1:9" x14ac:dyDescent="0.25">
      <c r="A243" s="106" t="s">
        <v>53</v>
      </c>
      <c r="B243" s="130">
        <f>'[5]Covid Grants'!D714</f>
        <v>2760</v>
      </c>
      <c r="C243" s="130">
        <f>'[5]Covid Grants'!E714</f>
        <v>0</v>
      </c>
      <c r="D243" s="130">
        <f>'[5]Covid Grants'!F714</f>
        <v>0</v>
      </c>
      <c r="E243" s="130">
        <f>'[5]Covid Grants'!G714</f>
        <v>0</v>
      </c>
      <c r="F243" s="130">
        <f>'[5]Covid Grants'!H714</f>
        <v>0</v>
      </c>
      <c r="G243" s="131">
        <f>'[5]Covid Grants'!I714</f>
        <v>0</v>
      </c>
      <c r="H243" s="48"/>
      <c r="I243" s="48"/>
    </row>
    <row r="244" spans="1:9" x14ac:dyDescent="0.25">
      <c r="A244" s="108"/>
      <c r="B244" s="130"/>
      <c r="C244" s="130"/>
      <c r="D244" s="130"/>
      <c r="E244" s="130"/>
      <c r="F244" s="130"/>
      <c r="G244" s="131"/>
      <c r="H244" s="48"/>
      <c r="I244" s="48"/>
    </row>
    <row r="245" spans="1:9" x14ac:dyDescent="0.25">
      <c r="A245" s="108" t="s">
        <v>104</v>
      </c>
      <c r="B245" s="109">
        <f>'[5]Covid Grants'!D716</f>
        <v>-1965</v>
      </c>
      <c r="C245" s="109">
        <f>'[5]Covid Grants'!E716</f>
        <v>-1965</v>
      </c>
      <c r="D245" s="109">
        <f>'[5]Covid Grants'!F716</f>
        <v>-1965</v>
      </c>
      <c r="E245" s="109">
        <f>'[5]Covid Grants'!G716</f>
        <v>-1965</v>
      </c>
      <c r="F245" s="109">
        <f>'[5]Covid Grants'!H716</f>
        <v>-1965</v>
      </c>
      <c r="G245" s="110">
        <f>'[5]Covid Grants'!I716</f>
        <v>-1965</v>
      </c>
      <c r="H245" s="48" t="s">
        <v>25</v>
      </c>
      <c r="I245" s="48"/>
    </row>
    <row r="246" spans="1:9" x14ac:dyDescent="0.25">
      <c r="A246" s="108"/>
      <c r="B246" s="130"/>
      <c r="C246" s="130"/>
      <c r="D246" s="130"/>
      <c r="E246" s="130"/>
      <c r="F246" s="130"/>
      <c r="G246" s="131"/>
      <c r="H246" s="48"/>
      <c r="I246" s="48"/>
    </row>
    <row r="247" spans="1:9" x14ac:dyDescent="0.25">
      <c r="A247" s="132" t="str">
        <f>IF(ISBLANK('[5]Covid Grants'!B719),"",'[5]Covid Grants'!B719)</f>
        <v>Holiday Activites and Food</v>
      </c>
      <c r="B247" s="130"/>
      <c r="C247" s="130"/>
      <c r="D247" s="130"/>
      <c r="E247" s="130"/>
      <c r="F247" s="130"/>
      <c r="G247" s="131"/>
      <c r="H247" s="48"/>
      <c r="I247" s="48"/>
    </row>
    <row r="248" spans="1:9" x14ac:dyDescent="0.25">
      <c r="A248" s="108" t="s">
        <v>100</v>
      </c>
      <c r="B248" s="58">
        <f>'[5]Covid Grants'!D722</f>
        <v>0</v>
      </c>
      <c r="C248" s="58">
        <f>'[5]Covid Grants'!E722</f>
        <v>0</v>
      </c>
      <c r="D248" s="58">
        <f>'[5]Covid Grants'!F722</f>
        <v>0</v>
      </c>
      <c r="E248" s="58">
        <f>'[5]Covid Grants'!G722</f>
        <v>0</v>
      </c>
      <c r="F248" s="58">
        <f>'[5]Covid Grants'!H722</f>
        <v>0</v>
      </c>
      <c r="G248" s="113">
        <f>'[5]Covid Grants'!I722</f>
        <v>0</v>
      </c>
      <c r="I248" s="48"/>
    </row>
    <row r="249" spans="1:9" x14ac:dyDescent="0.25">
      <c r="A249" s="108" t="s">
        <v>131</v>
      </c>
      <c r="B249" s="130">
        <f>'[5]Covid Grants'!D727</f>
        <v>0</v>
      </c>
      <c r="C249" s="130">
        <f>'[5]Covid Grants'!E727</f>
        <v>0</v>
      </c>
      <c r="D249" s="130">
        <f>'[5]Covid Grants'!F727</f>
        <v>0</v>
      </c>
      <c r="E249" s="130">
        <f>'[5]Covid Grants'!G727</f>
        <v>0</v>
      </c>
      <c r="F249" s="130">
        <f>'[5]Covid Grants'!H727</f>
        <v>0</v>
      </c>
      <c r="G249" s="131">
        <f>'[5]Covid Grants'!I727</f>
        <v>0</v>
      </c>
      <c r="H249" s="48"/>
      <c r="I249" s="48"/>
    </row>
    <row r="250" spans="1:9" x14ac:dyDescent="0.25">
      <c r="A250" s="125" t="s">
        <v>122</v>
      </c>
      <c r="B250" s="90">
        <f>'[5]Covid Grants'!D729</f>
        <v>0</v>
      </c>
      <c r="C250" s="90">
        <f>'[5]Covid Grants'!E729</f>
        <v>0</v>
      </c>
      <c r="D250" s="90">
        <f>'[5]Covid Grants'!F729</f>
        <v>0</v>
      </c>
      <c r="E250" s="90">
        <f>'[5]Covid Grants'!G729</f>
        <v>0</v>
      </c>
      <c r="F250" s="90">
        <f>'[5]Covid Grants'!H729</f>
        <v>0</v>
      </c>
      <c r="G250" s="91">
        <f>'[5]Covid Grants'!I729</f>
        <v>0</v>
      </c>
      <c r="H250" s="48"/>
      <c r="I250" s="48"/>
    </row>
    <row r="251" spans="1:9" x14ac:dyDescent="0.25">
      <c r="A251" s="125"/>
      <c r="B251" s="130"/>
      <c r="C251" s="130"/>
      <c r="D251" s="130"/>
      <c r="E251" s="130"/>
      <c r="F251" s="130"/>
      <c r="G251" s="131"/>
      <c r="H251" s="48"/>
      <c r="I251" s="48"/>
    </row>
    <row r="252" spans="1:9" x14ac:dyDescent="0.25">
      <c r="A252" s="106" t="s">
        <v>53</v>
      </c>
      <c r="B252" s="130">
        <f>'[5]Covid Grants'!D1070</f>
        <v>0</v>
      </c>
      <c r="C252" s="130">
        <f>'[5]Covid Grants'!E1070</f>
        <v>0</v>
      </c>
      <c r="D252" s="130">
        <f>'[5]Covid Grants'!F1070</f>
        <v>0</v>
      </c>
      <c r="E252" s="130">
        <f>'[5]Covid Grants'!G1070</f>
        <v>0</v>
      </c>
      <c r="F252" s="130">
        <f>'[5]Covid Grants'!H1070</f>
        <v>0</v>
      </c>
      <c r="G252" s="131">
        <f>'[5]Covid Grants'!I1070</f>
        <v>0</v>
      </c>
      <c r="H252" s="48"/>
      <c r="I252" s="48"/>
    </row>
    <row r="253" spans="1:9" x14ac:dyDescent="0.25">
      <c r="A253" s="108"/>
      <c r="B253" s="130"/>
      <c r="C253" s="130"/>
      <c r="D253" s="130"/>
      <c r="E253" s="130"/>
      <c r="F253" s="130"/>
      <c r="G253" s="131"/>
      <c r="H253" s="48"/>
      <c r="I253" s="48"/>
    </row>
    <row r="254" spans="1:9" x14ac:dyDescent="0.25">
      <c r="A254" s="108" t="s">
        <v>104</v>
      </c>
      <c r="B254" s="109">
        <f>'[5]Covid Grants'!D1072</f>
        <v>0</v>
      </c>
      <c r="C254" s="109">
        <f>'[5]Covid Grants'!E1072</f>
        <v>0</v>
      </c>
      <c r="D254" s="109">
        <f>'[5]Covid Grants'!F1072</f>
        <v>0</v>
      </c>
      <c r="E254" s="109">
        <f>'[5]Covid Grants'!G1072</f>
        <v>0</v>
      </c>
      <c r="F254" s="109">
        <f>'[5]Covid Grants'!H1072</f>
        <v>0</v>
      </c>
      <c r="G254" s="110">
        <f>'[5]Covid Grants'!I1072</f>
        <v>0</v>
      </c>
      <c r="H254" s="48" t="s">
        <v>25</v>
      </c>
      <c r="I254" s="48"/>
    </row>
    <row r="255" spans="1:9" x14ac:dyDescent="0.25">
      <c r="A255" s="108"/>
      <c r="B255" s="116"/>
      <c r="C255" s="130"/>
      <c r="D255" s="130"/>
      <c r="E255" s="130"/>
      <c r="F255" s="130"/>
      <c r="G255" s="131"/>
      <c r="H255" s="48"/>
      <c r="I255" s="48"/>
    </row>
    <row r="256" spans="1:9" x14ac:dyDescent="0.25">
      <c r="A256" s="132" t="str">
        <f>IF(ISBLANK('[5]Covid Grants'!B1075),"",'[5]Covid Grants'!B1075)</f>
        <v>Catch Up Premium</v>
      </c>
      <c r="B256" s="130"/>
      <c r="C256" s="130"/>
      <c r="D256" s="130"/>
      <c r="E256" s="130"/>
      <c r="F256" s="130"/>
      <c r="G256" s="131"/>
      <c r="H256" s="48"/>
      <c r="I256" s="48"/>
    </row>
    <row r="257" spans="1:9" x14ac:dyDescent="0.25">
      <c r="A257" s="108" t="s">
        <v>100</v>
      </c>
      <c r="B257" s="58">
        <f>'[5]Covid Grants'!D1078</f>
        <v>-8502</v>
      </c>
      <c r="C257" s="58">
        <f>'[5]Covid Grants'!E1078</f>
        <v>-8686</v>
      </c>
      <c r="D257" s="58">
        <f>'[5]Covid Grants'!F1078</f>
        <v>-8686</v>
      </c>
      <c r="E257" s="58">
        <f>'[5]Covid Grants'!G1078</f>
        <v>-8686</v>
      </c>
      <c r="F257" s="58">
        <f>'[5]Covid Grants'!H1078</f>
        <v>-8686</v>
      </c>
      <c r="G257" s="113">
        <f>'[5]Covid Grants'!I1078</f>
        <v>-8686</v>
      </c>
      <c r="I257" s="48"/>
    </row>
    <row r="258" spans="1:9" x14ac:dyDescent="0.25">
      <c r="A258" s="108" t="s">
        <v>131</v>
      </c>
      <c r="B258" s="130">
        <f>'[5]Covid Grants'!D1083</f>
        <v>-10260</v>
      </c>
      <c r="C258" s="130">
        <f>'[5]Covid Grants'!E1083</f>
        <v>0</v>
      </c>
      <c r="D258" s="130">
        <f>'[5]Covid Grants'!F1083</f>
        <v>0</v>
      </c>
      <c r="E258" s="130">
        <f>'[5]Covid Grants'!G1083</f>
        <v>0</v>
      </c>
      <c r="F258" s="130">
        <f>'[5]Covid Grants'!H1083</f>
        <v>0</v>
      </c>
      <c r="G258" s="131">
        <f>'[5]Covid Grants'!I1083</f>
        <v>0</v>
      </c>
      <c r="H258" s="48"/>
      <c r="I258" s="48"/>
    </row>
    <row r="259" spans="1:9" x14ac:dyDescent="0.25">
      <c r="A259" s="125" t="s">
        <v>122</v>
      </c>
      <c r="B259" s="90">
        <f>'[5]Covid Grants'!D1085</f>
        <v>-18762</v>
      </c>
      <c r="C259" s="90">
        <f>'[5]Covid Grants'!E1085</f>
        <v>-8686</v>
      </c>
      <c r="D259" s="90">
        <f>'[5]Covid Grants'!F1085</f>
        <v>-8686</v>
      </c>
      <c r="E259" s="90">
        <f>'[5]Covid Grants'!G1085</f>
        <v>-8686</v>
      </c>
      <c r="F259" s="90">
        <f>'[5]Covid Grants'!H1085</f>
        <v>-8686</v>
      </c>
      <c r="G259" s="91">
        <f>'[5]Covid Grants'!I1085</f>
        <v>-8686</v>
      </c>
      <c r="H259" s="48"/>
      <c r="I259" s="48"/>
    </row>
    <row r="260" spans="1:9" x14ac:dyDescent="0.25">
      <c r="A260" s="125"/>
      <c r="B260" s="130"/>
      <c r="C260" s="130"/>
      <c r="D260" s="130"/>
      <c r="E260" s="130"/>
      <c r="F260" s="130"/>
      <c r="G260" s="131"/>
      <c r="H260" s="48"/>
      <c r="I260" s="48"/>
    </row>
    <row r="261" spans="1:9" x14ac:dyDescent="0.25">
      <c r="A261" s="106" t="s">
        <v>53</v>
      </c>
      <c r="B261" s="130">
        <f>'[5]Covid Grants'!D1426</f>
        <v>10076</v>
      </c>
      <c r="C261" s="130">
        <f>'[5]Covid Grants'!E1426</f>
        <v>0</v>
      </c>
      <c r="D261" s="130">
        <f>'[5]Covid Grants'!F1426</f>
        <v>0</v>
      </c>
      <c r="E261" s="130">
        <f>'[5]Covid Grants'!G1426</f>
        <v>0</v>
      </c>
      <c r="F261" s="130">
        <f>'[5]Covid Grants'!H1426</f>
        <v>0</v>
      </c>
      <c r="G261" s="131">
        <f>'[5]Covid Grants'!I1426</f>
        <v>0</v>
      </c>
      <c r="H261" s="48"/>
      <c r="I261" s="48"/>
    </row>
    <row r="262" spans="1:9" x14ac:dyDescent="0.25">
      <c r="A262" s="108"/>
      <c r="B262" s="130"/>
      <c r="C262" s="130"/>
      <c r="D262" s="130"/>
      <c r="E262" s="130"/>
      <c r="F262" s="130"/>
      <c r="G262" s="131"/>
      <c r="H262" s="48"/>
      <c r="I262" s="48"/>
    </row>
    <row r="263" spans="1:9" x14ac:dyDescent="0.25">
      <c r="A263" s="108" t="s">
        <v>104</v>
      </c>
      <c r="B263" s="109">
        <f>'[5]Covid Grants'!D1428</f>
        <v>-8686</v>
      </c>
      <c r="C263" s="109">
        <f>'[5]Covid Grants'!E1428</f>
        <v>-8686</v>
      </c>
      <c r="D263" s="109">
        <f>'[5]Covid Grants'!F1428</f>
        <v>-8686</v>
      </c>
      <c r="E263" s="109">
        <f>'[5]Covid Grants'!G1428</f>
        <v>-8686</v>
      </c>
      <c r="F263" s="109">
        <f>'[5]Covid Grants'!H1428</f>
        <v>-8686</v>
      </c>
      <c r="G263" s="110">
        <f>'[5]Covid Grants'!I1428</f>
        <v>-8686</v>
      </c>
      <c r="H263" s="48" t="s">
        <v>25</v>
      </c>
      <c r="I263" s="48"/>
    </row>
    <row r="264" spans="1:9" x14ac:dyDescent="0.25">
      <c r="A264" s="108"/>
      <c r="B264" s="58"/>
      <c r="C264" s="134"/>
      <c r="D264" s="58"/>
      <c r="E264" s="58"/>
      <c r="F264" s="58"/>
      <c r="G264" s="113"/>
      <c r="H264" s="48"/>
      <c r="I264" s="48"/>
    </row>
    <row r="265" spans="1:9" x14ac:dyDescent="0.25">
      <c r="A265" s="132" t="str">
        <f>IF(ISBLANK('[5]Covid Grants'!B1431),"",'[5]Covid Grants'!B1431)</f>
        <v/>
      </c>
      <c r="B265" s="130"/>
      <c r="C265" s="130"/>
      <c r="D265" s="130"/>
      <c r="E265" s="130"/>
      <c r="F265" s="130"/>
      <c r="G265" s="131"/>
      <c r="H265" s="48"/>
      <c r="I265" s="48"/>
    </row>
    <row r="266" spans="1:9" x14ac:dyDescent="0.25">
      <c r="A266" s="108" t="s">
        <v>100</v>
      </c>
      <c r="B266" s="58">
        <f>'[5]Covid Grants'!D1434</f>
        <v>0</v>
      </c>
      <c r="C266" s="58">
        <f>'[5]Covid Grants'!E1434</f>
        <v>0</v>
      </c>
      <c r="D266" s="58">
        <f>'[5]Covid Grants'!F1434</f>
        <v>0</v>
      </c>
      <c r="E266" s="58">
        <f>'[5]Covid Grants'!G1434</f>
        <v>0</v>
      </c>
      <c r="F266" s="58">
        <f>'[5]Covid Grants'!H1434</f>
        <v>0</v>
      </c>
      <c r="G266" s="113">
        <f>'[5]Covid Grants'!I1434</f>
        <v>0</v>
      </c>
      <c r="I266" s="48"/>
    </row>
    <row r="267" spans="1:9" x14ac:dyDescent="0.25">
      <c r="A267" s="108" t="s">
        <v>131</v>
      </c>
      <c r="B267" s="130">
        <f>'[5]Covid Grants'!D1439</f>
        <v>0</v>
      </c>
      <c r="C267" s="130">
        <f>'[5]Covid Grants'!E1439</f>
        <v>0</v>
      </c>
      <c r="D267" s="130">
        <f>'[5]Covid Grants'!F1439</f>
        <v>0</v>
      </c>
      <c r="E267" s="130">
        <f>'[5]Covid Grants'!G1439</f>
        <v>0</v>
      </c>
      <c r="F267" s="130">
        <f>'[5]Covid Grants'!H1439</f>
        <v>0</v>
      </c>
      <c r="G267" s="131">
        <f>'[5]Covid Grants'!I1439</f>
        <v>0</v>
      </c>
      <c r="H267" s="48"/>
      <c r="I267" s="48"/>
    </row>
    <row r="268" spans="1:9" x14ac:dyDescent="0.25">
      <c r="A268" s="125" t="s">
        <v>122</v>
      </c>
      <c r="B268" s="90">
        <f>'[5]Covid Grants'!D1441</f>
        <v>0</v>
      </c>
      <c r="C268" s="90">
        <f>'[5]Covid Grants'!E1441</f>
        <v>0</v>
      </c>
      <c r="D268" s="90">
        <f>'[5]Covid Grants'!F1441</f>
        <v>0</v>
      </c>
      <c r="E268" s="90">
        <f>'[5]Covid Grants'!G1441</f>
        <v>0</v>
      </c>
      <c r="F268" s="90">
        <f>'[5]Covid Grants'!H1441</f>
        <v>0</v>
      </c>
      <c r="G268" s="91">
        <f>'[5]Covid Grants'!I1441</f>
        <v>0</v>
      </c>
      <c r="H268" s="48"/>
      <c r="I268" s="48"/>
    </row>
    <row r="269" spans="1:9" x14ac:dyDescent="0.25">
      <c r="A269" s="125"/>
      <c r="B269" s="130"/>
      <c r="C269" s="130"/>
      <c r="D269" s="130"/>
      <c r="E269" s="130"/>
      <c r="F269" s="130"/>
      <c r="G269" s="131"/>
      <c r="H269" s="48"/>
      <c r="I269" s="48"/>
    </row>
    <row r="270" spans="1:9" x14ac:dyDescent="0.25">
      <c r="A270" s="106" t="s">
        <v>53</v>
      </c>
      <c r="B270" s="130">
        <f>'[5]Covid Grants'!D1782</f>
        <v>0</v>
      </c>
      <c r="C270" s="130">
        <f>'[5]Covid Grants'!E1782</f>
        <v>0</v>
      </c>
      <c r="D270" s="130">
        <f>'[5]Covid Grants'!F1782</f>
        <v>0</v>
      </c>
      <c r="E270" s="130">
        <f>'[5]Covid Grants'!G1782</f>
        <v>0</v>
      </c>
      <c r="F270" s="130">
        <f>'[5]Covid Grants'!H1782</f>
        <v>0</v>
      </c>
      <c r="G270" s="131">
        <f>'[5]Covid Grants'!I1782</f>
        <v>0</v>
      </c>
      <c r="H270" s="48"/>
      <c r="I270" s="48"/>
    </row>
    <row r="271" spans="1:9" x14ac:dyDescent="0.25">
      <c r="A271" s="108"/>
      <c r="B271" s="130"/>
      <c r="C271" s="130"/>
      <c r="D271" s="130"/>
      <c r="E271" s="130"/>
      <c r="F271" s="130"/>
      <c r="G271" s="131"/>
      <c r="H271" s="48"/>
      <c r="I271" s="48"/>
    </row>
    <row r="272" spans="1:9" x14ac:dyDescent="0.25">
      <c r="A272" s="108" t="s">
        <v>104</v>
      </c>
      <c r="B272" s="109">
        <f>'[5]Covid Grants'!D1784</f>
        <v>0</v>
      </c>
      <c r="C272" s="109">
        <f>'[5]Covid Grants'!E1784</f>
        <v>0</v>
      </c>
      <c r="D272" s="109">
        <f>'[5]Covid Grants'!F1784</f>
        <v>0</v>
      </c>
      <c r="E272" s="109">
        <f>'[5]Covid Grants'!G1784</f>
        <v>0</v>
      </c>
      <c r="F272" s="109">
        <f>'[5]Covid Grants'!H1784</f>
        <v>0</v>
      </c>
      <c r="G272" s="110">
        <f>'[5]Covid Grants'!I1784</f>
        <v>0</v>
      </c>
      <c r="H272" s="48" t="s">
        <v>25</v>
      </c>
      <c r="I272" s="48"/>
    </row>
    <row r="273" spans="1:9" x14ac:dyDescent="0.25">
      <c r="A273" s="108"/>
      <c r="B273" s="130"/>
      <c r="C273" s="130"/>
      <c r="D273" s="130"/>
      <c r="E273" s="130"/>
      <c r="F273" s="130"/>
      <c r="G273" s="131"/>
      <c r="H273" s="48"/>
      <c r="I273" s="48"/>
    </row>
    <row r="274" spans="1:9" x14ac:dyDescent="0.25">
      <c r="A274" s="132">
        <f>'[5]Covid Grants'!B1786</f>
        <v>0</v>
      </c>
      <c r="B274" s="130"/>
      <c r="C274" s="130"/>
      <c r="D274" s="130"/>
      <c r="E274" s="130"/>
      <c r="F274" s="130"/>
      <c r="G274" s="131"/>
      <c r="H274" s="48"/>
      <c r="I274" s="48"/>
    </row>
    <row r="275" spans="1:9" x14ac:dyDescent="0.25">
      <c r="A275" s="108" t="s">
        <v>100</v>
      </c>
      <c r="B275" s="58">
        <f>'[5]Covid Grants'!D1789</f>
        <v>0</v>
      </c>
      <c r="C275" s="58">
        <f>'[5]Covid Grants'!E1789</f>
        <v>0</v>
      </c>
      <c r="D275" s="58">
        <f>'[5]Covid Grants'!F1789</f>
        <v>0</v>
      </c>
      <c r="E275" s="58">
        <f>'[5]Covid Grants'!G1789</f>
        <v>0</v>
      </c>
      <c r="F275" s="58">
        <f>'[5]Covid Grants'!H1789</f>
        <v>0</v>
      </c>
      <c r="G275" s="113">
        <f>'[5]Covid Grants'!I1789</f>
        <v>0</v>
      </c>
      <c r="H275" s="48"/>
      <c r="I275" s="48"/>
    </row>
    <row r="276" spans="1:9" x14ac:dyDescent="0.25">
      <c r="A276" s="108" t="s">
        <v>131</v>
      </c>
      <c r="B276" s="130">
        <f>'[5]Covid Grants'!D1794</f>
        <v>0</v>
      </c>
      <c r="C276" s="130">
        <f>'[5]Covid Grants'!E1794</f>
        <v>0</v>
      </c>
      <c r="D276" s="130">
        <f>'[5]Covid Grants'!F1794</f>
        <v>0</v>
      </c>
      <c r="E276" s="130">
        <f>'[5]Covid Grants'!G1794</f>
        <v>0</v>
      </c>
      <c r="F276" s="130">
        <f>'[5]Covid Grants'!H1794</f>
        <v>0</v>
      </c>
      <c r="G276" s="131">
        <f>'[5]Covid Grants'!I1794</f>
        <v>0</v>
      </c>
      <c r="H276" s="48"/>
      <c r="I276" s="48"/>
    </row>
    <row r="277" spans="1:9" x14ac:dyDescent="0.25">
      <c r="A277" s="125" t="s">
        <v>122</v>
      </c>
      <c r="B277" s="90">
        <f>'[5]Covid Grants'!D1796</f>
        <v>0</v>
      </c>
      <c r="C277" s="90">
        <f>'[5]Covid Grants'!E1796</f>
        <v>0</v>
      </c>
      <c r="D277" s="90">
        <f>'[5]Covid Grants'!F1796</f>
        <v>0</v>
      </c>
      <c r="E277" s="90">
        <f>'[5]Covid Grants'!G1796</f>
        <v>0</v>
      </c>
      <c r="F277" s="90">
        <f>'[5]Covid Grants'!H1796</f>
        <v>0</v>
      </c>
      <c r="G277" s="91">
        <f>'[5]Covid Grants'!I1796</f>
        <v>0</v>
      </c>
      <c r="H277" s="48"/>
      <c r="I277" s="48"/>
    </row>
    <row r="278" spans="1:9" x14ac:dyDescent="0.25">
      <c r="A278" s="125"/>
      <c r="B278" s="130"/>
      <c r="C278" s="130"/>
      <c r="D278" s="130"/>
      <c r="E278" s="130"/>
      <c r="F278" s="130"/>
      <c r="G278" s="131"/>
      <c r="H278" s="48"/>
      <c r="I278" s="48"/>
    </row>
    <row r="279" spans="1:9" x14ac:dyDescent="0.25">
      <c r="A279" s="106" t="s">
        <v>53</v>
      </c>
      <c r="B279" s="130">
        <f>'[5]Covid Grants'!D2137</f>
        <v>0</v>
      </c>
      <c r="C279" s="130">
        <f>'[5]Covid Grants'!E2137</f>
        <v>0</v>
      </c>
      <c r="D279" s="130">
        <f>'[5]Covid Grants'!F2137</f>
        <v>0</v>
      </c>
      <c r="E279" s="130">
        <f>'[5]Covid Grants'!G2137</f>
        <v>0</v>
      </c>
      <c r="F279" s="130">
        <f>'[5]Covid Grants'!H2137</f>
        <v>0</v>
      </c>
      <c r="G279" s="131">
        <f>'[5]Covid Grants'!I2137</f>
        <v>0</v>
      </c>
      <c r="H279" s="48"/>
      <c r="I279" s="48"/>
    </row>
    <row r="280" spans="1:9" x14ac:dyDescent="0.25">
      <c r="A280" s="108"/>
      <c r="B280" s="130"/>
      <c r="C280" s="130"/>
      <c r="D280" s="130"/>
      <c r="E280" s="130"/>
      <c r="F280" s="130"/>
      <c r="G280" s="131"/>
      <c r="H280" s="48"/>
      <c r="I280" s="48"/>
    </row>
    <row r="281" spans="1:9" x14ac:dyDescent="0.25">
      <c r="A281" s="108" t="s">
        <v>104</v>
      </c>
      <c r="B281" s="109">
        <f>'[5]Covid Grants'!D2139</f>
        <v>0</v>
      </c>
      <c r="C281" s="109">
        <f>'[5]Covid Grants'!E2139</f>
        <v>0</v>
      </c>
      <c r="D281" s="109">
        <f>'[5]Covid Grants'!F2139</f>
        <v>0</v>
      </c>
      <c r="E281" s="109">
        <f>'[5]Covid Grants'!G2139</f>
        <v>0</v>
      </c>
      <c r="F281" s="109">
        <f>'[5]Covid Grants'!H2139</f>
        <v>0</v>
      </c>
      <c r="G281" s="110">
        <f>'[5]Covid Grants'!I2139</f>
        <v>0</v>
      </c>
      <c r="H281" s="48"/>
      <c r="I281" s="48"/>
    </row>
    <row r="282" spans="1:9" x14ac:dyDescent="0.25">
      <c r="A282" s="108"/>
      <c r="B282" s="130"/>
      <c r="C282" s="130"/>
      <c r="D282" s="130"/>
      <c r="E282" s="130"/>
      <c r="F282" s="130"/>
      <c r="G282" s="131"/>
      <c r="H282" s="48"/>
      <c r="I282" s="48"/>
    </row>
    <row r="283" spans="1:9" x14ac:dyDescent="0.25">
      <c r="A283" s="132">
        <f>'[5]Covid Grants'!B2141</f>
        <v>0</v>
      </c>
      <c r="B283" s="130"/>
      <c r="C283" s="130"/>
      <c r="D283" s="130"/>
      <c r="E283" s="130"/>
      <c r="F283" s="130"/>
      <c r="G283" s="131"/>
      <c r="H283" s="48"/>
      <c r="I283" s="48"/>
    </row>
    <row r="284" spans="1:9" x14ac:dyDescent="0.25">
      <c r="A284" s="108" t="s">
        <v>100</v>
      </c>
      <c r="B284" s="58">
        <f>'[5]Covid Grants'!D2144</f>
        <v>0</v>
      </c>
      <c r="C284" s="58">
        <f>'[5]Covid Grants'!E2144</f>
        <v>0</v>
      </c>
      <c r="D284" s="58">
        <f>'[5]Covid Grants'!F2144</f>
        <v>0</v>
      </c>
      <c r="E284" s="58">
        <f>'[5]Covid Grants'!G2144</f>
        <v>0</v>
      </c>
      <c r="F284" s="58">
        <f>'[5]Covid Grants'!H2144</f>
        <v>0</v>
      </c>
      <c r="G284" s="113">
        <f>'[5]Covid Grants'!I2144</f>
        <v>0</v>
      </c>
      <c r="H284" s="48"/>
      <c r="I284" s="48"/>
    </row>
    <row r="285" spans="1:9" x14ac:dyDescent="0.25">
      <c r="A285" s="108" t="s">
        <v>131</v>
      </c>
      <c r="B285" s="130">
        <f>'[5]Covid Grants'!D2149</f>
        <v>0</v>
      </c>
      <c r="C285" s="130">
        <f>'[5]Covid Grants'!E2149</f>
        <v>0</v>
      </c>
      <c r="D285" s="130">
        <f>'[5]Covid Grants'!F2149</f>
        <v>0</v>
      </c>
      <c r="E285" s="130">
        <f>'[5]Covid Grants'!G2149</f>
        <v>0</v>
      </c>
      <c r="F285" s="130">
        <f>'[5]Covid Grants'!H2149</f>
        <v>0</v>
      </c>
      <c r="G285" s="131">
        <f>'[5]Covid Grants'!I2149</f>
        <v>0</v>
      </c>
      <c r="H285" s="48"/>
      <c r="I285" s="48"/>
    </row>
    <row r="286" spans="1:9" x14ac:dyDescent="0.25">
      <c r="A286" s="125" t="s">
        <v>122</v>
      </c>
      <c r="B286" s="90">
        <f>'[5]Covid Grants'!D2151</f>
        <v>0</v>
      </c>
      <c r="C286" s="90">
        <f>'[5]Covid Grants'!E2151</f>
        <v>0</v>
      </c>
      <c r="D286" s="90">
        <f>'[5]Covid Grants'!F2151</f>
        <v>0</v>
      </c>
      <c r="E286" s="90">
        <f>'[5]Covid Grants'!G2151</f>
        <v>0</v>
      </c>
      <c r="F286" s="90">
        <f>'[5]Covid Grants'!H2151</f>
        <v>0</v>
      </c>
      <c r="G286" s="91">
        <f>'[5]Covid Grants'!I2151</f>
        <v>0</v>
      </c>
      <c r="H286" s="48"/>
      <c r="I286" s="48"/>
    </row>
    <row r="287" spans="1:9" x14ac:dyDescent="0.25">
      <c r="A287" s="125"/>
      <c r="B287" s="130"/>
      <c r="C287" s="130"/>
      <c r="D287" s="130"/>
      <c r="E287" s="130"/>
      <c r="F287" s="130"/>
      <c r="G287" s="131"/>
      <c r="H287" s="48"/>
      <c r="I287" s="48"/>
    </row>
    <row r="288" spans="1:9" x14ac:dyDescent="0.25">
      <c r="A288" s="106" t="s">
        <v>53</v>
      </c>
      <c r="B288" s="130">
        <f>'[5]Covid Grants'!D2492</f>
        <v>0</v>
      </c>
      <c r="C288" s="130">
        <f>'[5]Covid Grants'!E2492</f>
        <v>0</v>
      </c>
      <c r="D288" s="130">
        <f>'[5]Covid Grants'!F2492</f>
        <v>0</v>
      </c>
      <c r="E288" s="130">
        <f>'[5]Covid Grants'!G2492</f>
        <v>0</v>
      </c>
      <c r="F288" s="130">
        <f>'[5]Covid Grants'!H2492</f>
        <v>0</v>
      </c>
      <c r="G288" s="131">
        <f>'[5]Covid Grants'!I2492</f>
        <v>0</v>
      </c>
      <c r="H288" s="48"/>
      <c r="I288" s="48"/>
    </row>
    <row r="289" spans="1:9" x14ac:dyDescent="0.25">
      <c r="A289" s="108"/>
      <c r="B289" s="130"/>
      <c r="C289" s="130"/>
      <c r="D289" s="130"/>
      <c r="E289" s="130"/>
      <c r="F289" s="130"/>
      <c r="G289" s="131"/>
      <c r="H289" s="48"/>
      <c r="I289" s="48"/>
    </row>
    <row r="290" spans="1:9" ht="13.8" thickBot="1" x14ac:dyDescent="0.3">
      <c r="A290" s="114" t="s">
        <v>104</v>
      </c>
      <c r="B290" s="92">
        <f>'[5]Covid Grants'!D2494</f>
        <v>0</v>
      </c>
      <c r="C290" s="92">
        <f>'[5]Covid Grants'!E2494</f>
        <v>0</v>
      </c>
      <c r="D290" s="92">
        <f>'[5]Covid Grants'!F2494</f>
        <v>0</v>
      </c>
      <c r="E290" s="92">
        <f>'[5]Covid Grants'!G2494</f>
        <v>0</v>
      </c>
      <c r="F290" s="92">
        <f>'[5]Covid Grants'!H2494</f>
        <v>0</v>
      </c>
      <c r="G290" s="94">
        <f>'[5]Covid Grants'!I2494</f>
        <v>0</v>
      </c>
      <c r="H290" s="48"/>
      <c r="I290" s="48"/>
    </row>
    <row r="291" spans="1:9" x14ac:dyDescent="0.25">
      <c r="I291" s="48"/>
    </row>
    <row r="292" spans="1:9" ht="13.8" thickBot="1" x14ac:dyDescent="0.3">
      <c r="A292" s="115"/>
      <c r="B292" s="58"/>
      <c r="C292" s="134"/>
      <c r="D292" s="58"/>
      <c r="E292" s="58"/>
      <c r="F292" s="58"/>
      <c r="G292" s="58"/>
      <c r="H292" s="48"/>
      <c r="I292" s="48"/>
    </row>
    <row r="293" spans="1:9" x14ac:dyDescent="0.25">
      <c r="A293" s="49" t="s">
        <v>133</v>
      </c>
      <c r="B293" s="102" t="s">
        <v>21</v>
      </c>
      <c r="C293" s="102" t="s">
        <v>21</v>
      </c>
      <c r="D293" s="102" t="s">
        <v>21</v>
      </c>
      <c r="E293" s="102" t="s">
        <v>21</v>
      </c>
      <c r="F293" s="102" t="s">
        <v>21</v>
      </c>
      <c r="G293" s="103" t="s">
        <v>21</v>
      </c>
      <c r="H293" s="48"/>
      <c r="I293" s="48"/>
    </row>
    <row r="294" spans="1:9" x14ac:dyDescent="0.25">
      <c r="A294" s="108" t="s">
        <v>100</v>
      </c>
      <c r="B294" s="135">
        <v>-866</v>
      </c>
      <c r="C294" s="130">
        <f>B297</f>
        <v>-415</v>
      </c>
      <c r="D294" s="130">
        <f>C297</f>
        <v>-4865</v>
      </c>
      <c r="E294" s="130">
        <f>D297</f>
        <v>-12341</v>
      </c>
      <c r="F294" s="130">
        <f>E297</f>
        <v>-19817</v>
      </c>
      <c r="G294" s="131">
        <f>F297</f>
        <v>-27293</v>
      </c>
      <c r="I294" s="48"/>
    </row>
    <row r="295" spans="1:9" x14ac:dyDescent="0.25">
      <c r="A295" s="23" t="s">
        <v>12</v>
      </c>
      <c r="B295" s="135">
        <v>-7549</v>
      </c>
      <c r="C295" s="135">
        <v>-7476</v>
      </c>
      <c r="D295" s="135">
        <v>-7476</v>
      </c>
      <c r="E295" s="135">
        <v>-7476</v>
      </c>
      <c r="F295" s="135">
        <v>-7476</v>
      </c>
      <c r="G295" s="135">
        <v>-7476</v>
      </c>
      <c r="H295" s="48"/>
      <c r="I295" s="48"/>
    </row>
    <row r="296" spans="1:9" x14ac:dyDescent="0.25">
      <c r="A296" s="23" t="s">
        <v>134</v>
      </c>
      <c r="B296" s="135">
        <v>8000</v>
      </c>
      <c r="C296" s="135">
        <v>3026</v>
      </c>
      <c r="D296" s="135">
        <v>0</v>
      </c>
      <c r="E296" s="135">
        <v>0</v>
      </c>
      <c r="F296" s="135">
        <v>0</v>
      </c>
      <c r="G296" s="136">
        <v>0</v>
      </c>
      <c r="H296" s="48"/>
      <c r="I296" s="48"/>
    </row>
    <row r="297" spans="1:9" ht="13.8" thickBot="1" x14ac:dyDescent="0.3">
      <c r="A297" s="114" t="s">
        <v>104</v>
      </c>
      <c r="B297" s="92">
        <f t="shared" ref="B297:G297" si="23">SUM(B294:B296)</f>
        <v>-415</v>
      </c>
      <c r="C297" s="93">
        <f t="shared" si="23"/>
        <v>-4865</v>
      </c>
      <c r="D297" s="92">
        <f t="shared" si="23"/>
        <v>-12341</v>
      </c>
      <c r="E297" s="92">
        <f t="shared" si="23"/>
        <v>-19817</v>
      </c>
      <c r="F297" s="92">
        <f t="shared" si="23"/>
        <v>-27293</v>
      </c>
      <c r="G297" s="94">
        <f t="shared" si="23"/>
        <v>-34769</v>
      </c>
      <c r="H297" s="48"/>
      <c r="I297" s="48"/>
    </row>
    <row r="298" spans="1:9" x14ac:dyDescent="0.25">
      <c r="A298" s="48"/>
      <c r="B298" s="48"/>
      <c r="C298" s="48"/>
      <c r="D298" s="48"/>
      <c r="E298" s="48"/>
      <c r="F298" s="48"/>
      <c r="G298" s="48"/>
      <c r="H298" s="48"/>
      <c r="I298" s="48"/>
    </row>
    <row r="299" spans="1:9" x14ac:dyDescent="0.25">
      <c r="A299" s="48"/>
      <c r="B299" s="48"/>
      <c r="C299" s="48"/>
      <c r="D299" s="48"/>
      <c r="E299" s="48"/>
      <c r="F299" s="48"/>
      <c r="G299" s="48"/>
      <c r="H299" s="48"/>
      <c r="I299" s="48"/>
    </row>
    <row r="300" spans="1:9" x14ac:dyDescent="0.25">
      <c r="A300" s="48"/>
      <c r="B300" s="48"/>
      <c r="C300" s="48"/>
      <c r="D300" s="48"/>
      <c r="E300" s="48"/>
      <c r="F300" s="48"/>
      <c r="G300" s="48"/>
      <c r="H300" s="48"/>
      <c r="I300" s="48"/>
    </row>
    <row r="301" spans="1:9" x14ac:dyDescent="0.25">
      <c r="A301" s="48"/>
      <c r="B301" s="48"/>
      <c r="C301" s="48"/>
      <c r="D301" s="48"/>
      <c r="E301" s="48"/>
      <c r="F301" s="48"/>
      <c r="G301" s="48"/>
      <c r="H301" s="48"/>
      <c r="I301" s="48"/>
    </row>
    <row r="302" spans="1:9" x14ac:dyDescent="0.25">
      <c r="A302" s="48"/>
      <c r="B302" s="48"/>
      <c r="C302" s="48"/>
      <c r="D302" s="48"/>
      <c r="E302" s="48"/>
      <c r="F302" s="48"/>
      <c r="G302" s="48"/>
      <c r="H302" s="48"/>
      <c r="I302" s="48"/>
    </row>
    <row r="303" spans="1:9" x14ac:dyDescent="0.25">
      <c r="A303" s="48"/>
      <c r="B303" s="48"/>
      <c r="C303" s="48"/>
      <c r="D303" s="48"/>
      <c r="E303" s="48"/>
      <c r="F303" s="48"/>
      <c r="G303" s="48"/>
      <c r="H303" s="48"/>
      <c r="I303" s="48"/>
    </row>
    <row r="304" spans="1:9" x14ac:dyDescent="0.25">
      <c r="A304" s="48"/>
      <c r="B304" s="48"/>
      <c r="C304" s="48"/>
      <c r="D304" s="48"/>
      <c r="E304" s="48"/>
      <c r="F304" s="48"/>
      <c r="G304" s="48"/>
      <c r="H304" s="48"/>
      <c r="I304" s="48"/>
    </row>
    <row r="305" spans="1:9" x14ac:dyDescent="0.25">
      <c r="A305" s="48"/>
      <c r="B305" s="48"/>
      <c r="C305" s="48"/>
      <c r="D305" s="48"/>
      <c r="E305" s="48"/>
      <c r="F305" s="48"/>
      <c r="G305" s="48"/>
      <c r="H305" s="48"/>
      <c r="I305" s="48"/>
    </row>
    <row r="306" spans="1:9" x14ac:dyDescent="0.25">
      <c r="A306" s="48"/>
      <c r="B306" s="48"/>
      <c r="C306" s="48"/>
      <c r="D306" s="48"/>
      <c r="E306" s="48"/>
      <c r="F306" s="48"/>
      <c r="G306" s="48"/>
      <c r="H306" s="48"/>
      <c r="I306" s="48"/>
    </row>
    <row r="307" spans="1:9" x14ac:dyDescent="0.25">
      <c r="A307" s="48"/>
      <c r="B307" s="48"/>
      <c r="C307" s="48"/>
      <c r="D307" s="48"/>
      <c r="E307" s="48"/>
      <c r="F307" s="48"/>
      <c r="G307" s="48"/>
      <c r="H307" s="48"/>
      <c r="I307" s="48"/>
    </row>
    <row r="308" spans="1:9" x14ac:dyDescent="0.25">
      <c r="A308" s="48"/>
      <c r="B308" s="48"/>
      <c r="C308" s="48"/>
      <c r="D308" s="48"/>
      <c r="E308" s="48"/>
      <c r="F308" s="48"/>
      <c r="G308" s="48"/>
      <c r="H308" s="48"/>
      <c r="I308" s="48"/>
    </row>
    <row r="309" spans="1:9" x14ac:dyDescent="0.25">
      <c r="A309" s="48"/>
      <c r="B309" s="48"/>
      <c r="C309" s="48"/>
      <c r="D309" s="48"/>
      <c r="E309" s="48"/>
      <c r="F309" s="48"/>
      <c r="G309" s="48"/>
      <c r="H309" s="48"/>
      <c r="I309" s="48"/>
    </row>
    <row r="310" spans="1:9" x14ac:dyDescent="0.25">
      <c r="A310" s="48"/>
      <c r="B310" s="48"/>
      <c r="C310" s="48"/>
      <c r="D310" s="48"/>
      <c r="E310" s="48"/>
      <c r="F310" s="48"/>
      <c r="G310" s="48"/>
      <c r="H310" s="48"/>
      <c r="I310" s="48"/>
    </row>
    <row r="311" spans="1:9" x14ac:dyDescent="0.25">
      <c r="A311" s="48"/>
      <c r="B311" s="48"/>
      <c r="C311" s="48"/>
      <c r="D311" s="48"/>
      <c r="E311" s="48"/>
      <c r="F311" s="48"/>
      <c r="G311" s="48"/>
      <c r="H311" s="48"/>
      <c r="I311" s="48"/>
    </row>
    <row r="312" spans="1:9" x14ac:dyDescent="0.25">
      <c r="A312" s="48"/>
      <c r="B312" s="48"/>
      <c r="C312" s="48"/>
      <c r="D312" s="48"/>
      <c r="E312" s="48"/>
      <c r="F312" s="48"/>
      <c r="G312" s="48"/>
      <c r="H312" s="48"/>
      <c r="I312" s="48"/>
    </row>
    <row r="313" spans="1:9" x14ac:dyDescent="0.25">
      <c r="A313" s="48"/>
      <c r="B313" s="48"/>
      <c r="C313" s="48"/>
      <c r="D313" s="48"/>
      <c r="E313" s="48"/>
      <c r="F313" s="48"/>
      <c r="G313" s="48"/>
      <c r="H313" s="48"/>
      <c r="I313" s="48"/>
    </row>
    <row r="314" spans="1:9" x14ac:dyDescent="0.25">
      <c r="A314" s="48"/>
      <c r="B314" s="48"/>
      <c r="C314" s="48"/>
      <c r="D314" s="48"/>
      <c r="E314" s="48"/>
      <c r="F314" s="48"/>
      <c r="G314" s="48"/>
      <c r="H314" s="48"/>
      <c r="I314" s="48"/>
    </row>
    <row r="315" spans="1:9" x14ac:dyDescent="0.25">
      <c r="A315" s="48"/>
      <c r="B315" s="48"/>
      <c r="C315" s="48"/>
      <c r="D315" s="48"/>
      <c r="E315" s="48"/>
      <c r="F315" s="48"/>
      <c r="G315" s="48"/>
      <c r="H315" s="48"/>
      <c r="I315" s="48"/>
    </row>
    <row r="316" spans="1:9" x14ac:dyDescent="0.25">
      <c r="A316" s="48"/>
      <c r="B316" s="48"/>
      <c r="C316" s="48"/>
      <c r="D316" s="48"/>
      <c r="E316" s="48"/>
      <c r="F316" s="48"/>
      <c r="G316" s="48"/>
      <c r="H316" s="48"/>
      <c r="I316" s="48"/>
    </row>
    <row r="317" spans="1:9" x14ac:dyDescent="0.25">
      <c r="A317" s="48"/>
      <c r="B317" s="48"/>
      <c r="C317" s="48"/>
      <c r="D317" s="48"/>
      <c r="E317" s="48"/>
      <c r="F317" s="48"/>
      <c r="G317" s="48"/>
      <c r="H317" s="48"/>
      <c r="I317" s="48"/>
    </row>
    <row r="318" spans="1:9" x14ac:dyDescent="0.25">
      <c r="A318" s="48"/>
      <c r="B318" s="48"/>
      <c r="C318" s="48"/>
      <c r="D318" s="48"/>
      <c r="E318" s="48"/>
      <c r="F318" s="48"/>
      <c r="G318" s="48"/>
      <c r="H318" s="48"/>
      <c r="I318" s="48"/>
    </row>
    <row r="319" spans="1:9" x14ac:dyDescent="0.25">
      <c r="A319" s="48"/>
      <c r="B319" s="48"/>
      <c r="C319" s="48"/>
      <c r="D319" s="48"/>
      <c r="E319" s="48"/>
      <c r="F319" s="48"/>
      <c r="G319" s="48"/>
      <c r="H319" s="48"/>
      <c r="I319" s="48"/>
    </row>
    <row r="320" spans="1:9" x14ac:dyDescent="0.25">
      <c r="A320" s="48"/>
      <c r="B320" s="48"/>
      <c r="C320" s="48"/>
      <c r="D320" s="48"/>
      <c r="E320" s="48"/>
      <c r="F320" s="48"/>
      <c r="G320" s="48"/>
      <c r="H320" s="48"/>
      <c r="I320" s="48"/>
    </row>
    <row r="321" spans="1:9" x14ac:dyDescent="0.25">
      <c r="A321" s="48"/>
      <c r="B321" s="48"/>
      <c r="C321" s="48"/>
      <c r="D321" s="48"/>
      <c r="E321" s="48"/>
      <c r="F321" s="48"/>
      <c r="G321" s="48"/>
      <c r="H321" s="48"/>
      <c r="I321" s="48"/>
    </row>
    <row r="322" spans="1:9" x14ac:dyDescent="0.25">
      <c r="A322" s="48"/>
      <c r="B322" s="48"/>
      <c r="C322" s="48"/>
      <c r="D322" s="48"/>
      <c r="E322" s="48"/>
      <c r="F322" s="48"/>
      <c r="G322" s="48"/>
      <c r="H322" s="48"/>
      <c r="I322" s="48"/>
    </row>
    <row r="323" spans="1:9" x14ac:dyDescent="0.25">
      <c r="A323" s="48"/>
      <c r="B323" s="48"/>
      <c r="C323" s="48"/>
      <c r="D323" s="48"/>
      <c r="E323" s="48"/>
      <c r="F323" s="48"/>
      <c r="G323" s="48"/>
      <c r="H323" s="48"/>
      <c r="I323" s="48"/>
    </row>
    <row r="324" spans="1:9" x14ac:dyDescent="0.25">
      <c r="A324" s="48"/>
      <c r="B324" s="48"/>
      <c r="C324" s="48"/>
      <c r="D324" s="48"/>
      <c r="E324" s="48"/>
      <c r="F324" s="48"/>
      <c r="G324" s="48"/>
    </row>
  </sheetData>
  <sheetProtection algorithmName="SHA-512" hashValue="KAHDLl8zA8ZvqoehPVEd7bS6FaAsRnCJnLJvuB/rBgMZCjutcRQt+KUuR8XBNNwgopC87t49ONbjP2HB25dBFg==" saltValue="XDhqJuTTCOEujqaV8tAA/w==" spinCount="100000" sheet="1" formatCells="0"/>
  <mergeCells count="2">
    <mergeCell ref="J13:Q13"/>
    <mergeCell ref="J14:Q14"/>
  </mergeCells>
  <conditionalFormatting sqref="H14">
    <cfRule type="containsText" dxfId="132" priority="74" operator="containsText" text="INCORRECT">
      <formula>NOT(ISERROR(SEARCH("INCORRECT",H14)))</formula>
    </cfRule>
    <cfRule type="containsText" dxfId="131" priority="75" operator="containsText" text="CORRECT">
      <formula>NOT(ISERROR(SEARCH("CORRECT",H14)))</formula>
    </cfRule>
  </conditionalFormatting>
  <conditionalFormatting sqref="B95:F95">
    <cfRule type="cellIs" dxfId="130" priority="73" operator="greaterThan">
      <formula>0</formula>
    </cfRule>
  </conditionalFormatting>
  <conditionalFormatting sqref="B108:G108">
    <cfRule type="cellIs" dxfId="129" priority="72" operator="greaterThan">
      <formula>0</formula>
    </cfRule>
  </conditionalFormatting>
  <conditionalFormatting sqref="B123:G123">
    <cfRule type="cellIs" dxfId="128" priority="71" operator="greaterThan">
      <formula>0</formula>
    </cfRule>
  </conditionalFormatting>
  <conditionalFormatting sqref="B136:G136">
    <cfRule type="cellIs" dxfId="127" priority="70" operator="greaterThan">
      <formula>0</formula>
    </cfRule>
  </conditionalFormatting>
  <conditionalFormatting sqref="B149:G149">
    <cfRule type="cellIs" dxfId="126" priority="69" operator="greaterThan">
      <formula>0</formula>
    </cfRule>
  </conditionalFormatting>
  <conditionalFormatting sqref="B161:F161">
    <cfRule type="cellIs" dxfId="125" priority="68" operator="greaterThan">
      <formula>0</formula>
    </cfRule>
  </conditionalFormatting>
  <conditionalFormatting sqref="B173:F173">
    <cfRule type="cellIs" dxfId="124" priority="67" operator="greaterThan">
      <formula>0</formula>
    </cfRule>
  </conditionalFormatting>
  <conditionalFormatting sqref="B184:F184">
    <cfRule type="cellIs" dxfId="123" priority="66" operator="greaterThan">
      <formula>0</formula>
    </cfRule>
  </conditionalFormatting>
  <conditionalFormatting sqref="B196:G196">
    <cfRule type="cellIs" dxfId="122" priority="65" operator="greaterThan">
      <formula>0</formula>
    </cfRule>
  </conditionalFormatting>
  <conditionalFormatting sqref="B225:F225">
    <cfRule type="cellIs" dxfId="121" priority="64" operator="greaterThan">
      <formula>0</formula>
    </cfRule>
  </conditionalFormatting>
  <conditionalFormatting sqref="B78:G78">
    <cfRule type="cellIs" dxfId="120" priority="63" operator="greaterThan">
      <formula>0</formula>
    </cfRule>
  </conditionalFormatting>
  <conditionalFormatting sqref="B80:G80">
    <cfRule type="cellIs" dxfId="119" priority="62" operator="greaterThan">
      <formula>0</formula>
    </cfRule>
  </conditionalFormatting>
  <conditionalFormatting sqref="B15">
    <cfRule type="cellIs" dxfId="118" priority="61" operator="greaterThan">
      <formula>0</formula>
    </cfRule>
  </conditionalFormatting>
  <conditionalFormatting sqref="C15:G15">
    <cfRule type="cellIs" dxfId="117" priority="60" operator="greaterThan">
      <formula>0</formula>
    </cfRule>
  </conditionalFormatting>
  <conditionalFormatting sqref="G161">
    <cfRule type="cellIs" dxfId="116" priority="59" operator="greaterThan">
      <formula>0</formula>
    </cfRule>
  </conditionalFormatting>
  <conditionalFormatting sqref="G173">
    <cfRule type="cellIs" dxfId="115" priority="58" operator="greaterThan">
      <formula>0</formula>
    </cfRule>
  </conditionalFormatting>
  <conditionalFormatting sqref="G184">
    <cfRule type="cellIs" dxfId="114" priority="57" operator="greaterThan">
      <formula>0</formula>
    </cfRule>
  </conditionalFormatting>
  <conditionalFormatting sqref="G225">
    <cfRule type="cellIs" dxfId="113" priority="56" operator="greaterThan">
      <formula>0</formula>
    </cfRule>
  </conditionalFormatting>
  <conditionalFormatting sqref="G95">
    <cfRule type="cellIs" dxfId="112" priority="55" operator="greaterThan">
      <formula>0</formula>
    </cfRule>
  </conditionalFormatting>
  <conditionalFormatting sqref="B216:G216">
    <cfRule type="cellIs" dxfId="111" priority="54" operator="greaterThan">
      <formula>0</formula>
    </cfRule>
  </conditionalFormatting>
  <conditionalFormatting sqref="B207:G207">
    <cfRule type="cellIs" dxfId="110" priority="53" operator="greaterThan">
      <formula>0</formula>
    </cfRule>
  </conditionalFormatting>
  <conditionalFormatting sqref="J227:J255">
    <cfRule type="expression" dxfId="109" priority="50">
      <formula>AND(N227=1,K227="")</formula>
    </cfRule>
    <cfRule type="expression" dxfId="108" priority="51">
      <formula>AND(ABS(J227)&gt;0.2499,K227="")</formula>
    </cfRule>
    <cfRule type="expression" dxfId="107" priority="52">
      <formula>AND(ABS(J227)&gt;0.2499,K227&lt;&gt;"")</formula>
    </cfRule>
  </conditionalFormatting>
  <conditionalFormatting sqref="B245:G245">
    <cfRule type="cellIs" dxfId="106" priority="49" operator="greaterThan">
      <formula>0</formula>
    </cfRule>
  </conditionalFormatting>
  <conditionalFormatting sqref="B236:G236">
    <cfRule type="cellIs" dxfId="105" priority="48" operator="greaterThan">
      <formula>0</formula>
    </cfRule>
  </conditionalFormatting>
  <conditionalFormatting sqref="J256:J264">
    <cfRule type="expression" dxfId="104" priority="45">
      <formula>AND(N256=1,K256="")</formula>
    </cfRule>
    <cfRule type="expression" dxfId="103" priority="46">
      <formula>AND(ABS(J256)&gt;0.2499,K256="")</formula>
    </cfRule>
    <cfRule type="expression" dxfId="102" priority="47">
      <formula>AND(ABS(J256)&gt;0.2499,K256&lt;&gt;"")</formula>
    </cfRule>
  </conditionalFormatting>
  <conditionalFormatting sqref="B292:F292">
    <cfRule type="cellIs" dxfId="101" priority="44" operator="greaterThan">
      <formula>0</formula>
    </cfRule>
  </conditionalFormatting>
  <conditionalFormatting sqref="G292">
    <cfRule type="cellIs" dxfId="100" priority="43" operator="greaterThan">
      <formula>0</formula>
    </cfRule>
  </conditionalFormatting>
  <conditionalFormatting sqref="B263:G264">
    <cfRule type="cellIs" dxfId="99" priority="41" operator="greaterThan">
      <formula>0</formula>
    </cfRule>
  </conditionalFormatting>
  <conditionalFormatting sqref="B254:G254">
    <cfRule type="cellIs" dxfId="98" priority="42" operator="greaterThan">
      <formula>0</formula>
    </cfRule>
  </conditionalFormatting>
  <conditionalFormatting sqref="B272:G272">
    <cfRule type="cellIs" dxfId="97" priority="40" operator="greaterThan">
      <formula>0</formula>
    </cfRule>
  </conditionalFormatting>
  <conditionalFormatting sqref="B297:G297">
    <cfRule type="cellIs" dxfId="96" priority="39" operator="greaterThan">
      <formula>0</formula>
    </cfRule>
  </conditionalFormatting>
  <conditionalFormatting sqref="B281:G281">
    <cfRule type="cellIs" dxfId="95" priority="38" operator="greaterThan">
      <formula>0</formula>
    </cfRule>
  </conditionalFormatting>
  <conditionalFormatting sqref="B290:G290">
    <cfRule type="cellIs" dxfId="94" priority="37" operator="greaterThan">
      <formula>0</formula>
    </cfRule>
  </conditionalFormatting>
  <conditionalFormatting sqref="J25:J36">
    <cfRule type="expression" dxfId="93" priority="34">
      <formula>AND(N25=1,K25="")</formula>
    </cfRule>
    <cfRule type="expression" dxfId="92" priority="35">
      <formula>AND(ABS(J25)&gt;0.2499,K25="")</formula>
    </cfRule>
    <cfRule type="expression" dxfId="91" priority="36">
      <formula>AND(ABS(J25)&gt;0.2499,K25&lt;&gt;"")</formula>
    </cfRule>
  </conditionalFormatting>
  <conditionalFormatting sqref="J25:J36">
    <cfRule type="expression" dxfId="90" priority="33">
      <formula>AND(N25=0,K25&lt;&gt;"")</formula>
    </cfRule>
  </conditionalFormatting>
  <conditionalFormatting sqref="J43:J73">
    <cfRule type="expression" dxfId="89" priority="30">
      <formula>AND(N43=1,K43="")</formula>
    </cfRule>
    <cfRule type="expression" dxfId="88" priority="31">
      <formula>AND(ABS(J43)&gt;0.2499,K43="")</formula>
    </cfRule>
    <cfRule type="expression" dxfId="87" priority="32">
      <formula>AND(ABS(J43)&gt;0.2499,K43&lt;&gt;"")</formula>
    </cfRule>
  </conditionalFormatting>
  <conditionalFormatting sqref="J43:J73">
    <cfRule type="expression" dxfId="86" priority="29">
      <formula>AND(N43=0,K43&lt;&gt;"")</formula>
    </cfRule>
  </conditionalFormatting>
  <conditionalFormatting sqref="C154:G154">
    <cfRule type="cellIs" dxfId="85" priority="28" operator="greaterThan">
      <formula>0</formula>
    </cfRule>
  </conditionalFormatting>
  <conditionalFormatting sqref="B154">
    <cfRule type="cellIs" dxfId="84" priority="27" operator="greaterThan">
      <formula>0</formula>
    </cfRule>
  </conditionalFormatting>
  <conditionalFormatting sqref="C166:G166">
    <cfRule type="cellIs" dxfId="83" priority="26" operator="greaterThan">
      <formula>0</formula>
    </cfRule>
  </conditionalFormatting>
  <conditionalFormatting sqref="B166">
    <cfRule type="cellIs" dxfId="82" priority="25" operator="greaterThan">
      <formula>0</formula>
    </cfRule>
  </conditionalFormatting>
  <conditionalFormatting sqref="C178:G178">
    <cfRule type="cellIs" dxfId="81" priority="24" operator="greaterThan">
      <formula>0</formula>
    </cfRule>
  </conditionalFormatting>
  <conditionalFormatting sqref="B178">
    <cfRule type="cellIs" dxfId="80" priority="23" operator="greaterThan">
      <formula>0</formula>
    </cfRule>
  </conditionalFormatting>
  <conditionalFormatting sqref="C189:G189">
    <cfRule type="cellIs" dxfId="79" priority="22" operator="greaterThan">
      <formula>0</formula>
    </cfRule>
  </conditionalFormatting>
  <conditionalFormatting sqref="B189">
    <cfRule type="cellIs" dxfId="78" priority="21" operator="greaterThan">
      <formula>0</formula>
    </cfRule>
  </conditionalFormatting>
  <conditionalFormatting sqref="C201:G201">
    <cfRule type="cellIs" dxfId="77" priority="20" operator="greaterThan">
      <formula>0</formula>
    </cfRule>
  </conditionalFormatting>
  <conditionalFormatting sqref="B201">
    <cfRule type="cellIs" dxfId="76" priority="19" operator="greaterThan">
      <formula>0</formula>
    </cfRule>
  </conditionalFormatting>
  <conditionalFormatting sqref="C210:G210">
    <cfRule type="cellIs" dxfId="75" priority="18" operator="greaterThan">
      <formula>0</formula>
    </cfRule>
  </conditionalFormatting>
  <conditionalFormatting sqref="B210">
    <cfRule type="cellIs" dxfId="74" priority="17" operator="greaterThan">
      <formula>0</formula>
    </cfRule>
  </conditionalFormatting>
  <conditionalFormatting sqref="C219:G219">
    <cfRule type="cellIs" dxfId="73" priority="16" operator="greaterThan">
      <formula>0</formula>
    </cfRule>
  </conditionalFormatting>
  <conditionalFormatting sqref="B219">
    <cfRule type="cellIs" dxfId="72" priority="15" operator="greaterThan">
      <formula>0</formula>
    </cfRule>
  </conditionalFormatting>
  <conditionalFormatting sqref="C230:G230">
    <cfRule type="cellIs" dxfId="71" priority="14" operator="greaterThan">
      <formula>0</formula>
    </cfRule>
  </conditionalFormatting>
  <conditionalFormatting sqref="B230">
    <cfRule type="cellIs" dxfId="70" priority="13" operator="greaterThan">
      <formula>0</formula>
    </cfRule>
  </conditionalFormatting>
  <conditionalFormatting sqref="C239:G239">
    <cfRule type="cellIs" dxfId="69" priority="12" operator="greaterThan">
      <formula>0</formula>
    </cfRule>
  </conditionalFormatting>
  <conditionalFormatting sqref="B239">
    <cfRule type="cellIs" dxfId="68" priority="11" operator="greaterThan">
      <formula>0</formula>
    </cfRule>
  </conditionalFormatting>
  <conditionalFormatting sqref="C248:G248">
    <cfRule type="cellIs" dxfId="67" priority="10" operator="greaterThan">
      <formula>0</formula>
    </cfRule>
  </conditionalFormatting>
  <conditionalFormatting sqref="B248">
    <cfRule type="cellIs" dxfId="66" priority="9" operator="greaterThan">
      <formula>0</formula>
    </cfRule>
  </conditionalFormatting>
  <conditionalFormatting sqref="C257:G257">
    <cfRule type="cellIs" dxfId="65" priority="8" operator="greaterThan">
      <formula>0</formula>
    </cfRule>
  </conditionalFormatting>
  <conditionalFormatting sqref="B257">
    <cfRule type="cellIs" dxfId="64" priority="7" operator="greaterThan">
      <formula>0</formula>
    </cfRule>
  </conditionalFormatting>
  <conditionalFormatting sqref="C266:G266">
    <cfRule type="cellIs" dxfId="63" priority="6" operator="greaterThan">
      <formula>0</formula>
    </cfRule>
  </conditionalFormatting>
  <conditionalFormatting sqref="B266">
    <cfRule type="cellIs" dxfId="62" priority="5" operator="greaterThan">
      <formula>0</formula>
    </cfRule>
  </conditionalFormatting>
  <conditionalFormatting sqref="C275:G275">
    <cfRule type="cellIs" dxfId="61" priority="4" operator="greaterThan">
      <formula>0</formula>
    </cfRule>
  </conditionalFormatting>
  <conditionalFormatting sqref="B275">
    <cfRule type="cellIs" dxfId="60" priority="3" operator="greaterThan">
      <formula>0</formula>
    </cfRule>
  </conditionalFormatting>
  <conditionalFormatting sqref="C284:G284">
    <cfRule type="cellIs" dxfId="59" priority="2" operator="greaterThan">
      <formula>0</formula>
    </cfRule>
  </conditionalFormatting>
  <conditionalFormatting sqref="B284">
    <cfRule type="cellIs" dxfId="58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68" fitToHeight="0" orientation="portrait" horizontalDpi="90" verticalDpi="9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FF00"/>
    <pageSetUpPr fitToPage="1"/>
  </sheetPr>
  <dimension ref="C1:N90"/>
  <sheetViews>
    <sheetView showGridLines="0" showRowColHeaders="0" workbookViewId="0">
      <pane ySplit="3" topLeftCell="A67" activePane="bottomLeft" state="frozen"/>
      <selection pane="bottomLeft" activeCell="F63" sqref="F63"/>
    </sheetView>
  </sheetViews>
  <sheetFormatPr defaultColWidth="9.109375" defaultRowHeight="13.2" x14ac:dyDescent="0.25"/>
  <cols>
    <col min="1" max="2" width="1.109375" style="137" customWidth="1"/>
    <col min="3" max="3" width="38.5546875" style="137" customWidth="1"/>
    <col min="4" max="8" width="14.109375" style="137" customWidth="1"/>
    <col min="9" max="9" width="15.109375" style="137" customWidth="1"/>
    <col min="10" max="10" width="7" style="137" customWidth="1"/>
    <col min="11" max="11" width="14.33203125" style="137" customWidth="1"/>
    <col min="12" max="12" width="18.109375" style="137" customWidth="1"/>
    <col min="13" max="14" width="1.5546875" style="137" customWidth="1"/>
    <col min="15" max="16384" width="9.109375" style="137"/>
  </cols>
  <sheetData>
    <row r="1" spans="3:14" ht="5.25" customHeight="1" x14ac:dyDescent="0.25"/>
    <row r="2" spans="3:14" ht="5.25" customHeight="1" thickBot="1" x14ac:dyDescent="0.3"/>
    <row r="3" spans="3:14" ht="15.6" thickBot="1" x14ac:dyDescent="0.3">
      <c r="C3" s="182" t="s">
        <v>135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4"/>
    </row>
    <row r="4" spans="3:14" ht="13.8" thickBot="1" x14ac:dyDescent="0.3"/>
    <row r="5" spans="3:14" ht="13.8" thickBot="1" x14ac:dyDescent="0.3">
      <c r="C5" s="173" t="s">
        <v>136</v>
      </c>
      <c r="D5" s="174"/>
      <c r="E5" s="174"/>
      <c r="F5" s="175"/>
      <c r="I5" s="137" t="s">
        <v>137</v>
      </c>
      <c r="K5" s="138">
        <v>9253128</v>
      </c>
    </row>
    <row r="6" spans="3:14" ht="13.8" thickBot="1" x14ac:dyDescent="0.3">
      <c r="C6" s="139" t="s">
        <v>138</v>
      </c>
      <c r="D6" s="140" t="s">
        <v>139</v>
      </c>
      <c r="E6" s="140" t="s">
        <v>140</v>
      </c>
      <c r="F6" s="141" t="s">
        <v>141</v>
      </c>
    </row>
    <row r="7" spans="3:14" x14ac:dyDescent="0.25">
      <c r="C7" s="139"/>
      <c r="D7" s="140"/>
      <c r="E7" s="140"/>
      <c r="F7" s="141"/>
      <c r="H7" s="173" t="s">
        <v>142</v>
      </c>
      <c r="I7" s="174"/>
      <c r="J7" s="174"/>
      <c r="K7" s="174"/>
      <c r="L7" s="175"/>
    </row>
    <row r="8" spans="3:14" x14ac:dyDescent="0.25">
      <c r="C8" s="139" t="s">
        <v>143</v>
      </c>
      <c r="D8" s="140">
        <f>VLOOKUP(K5,'[5]NEW ISB'!C6:E339,3,FALSE)</f>
        <v>307</v>
      </c>
      <c r="E8" s="140">
        <f>'[5]2 - Pupil No.'!B19</f>
        <v>307</v>
      </c>
      <c r="F8" s="142" t="str">
        <f>IFERROR(IF(D8=E8,"CORRECT","INCORRECT"),"INCORRECT")</f>
        <v>CORRECT</v>
      </c>
      <c r="H8" s="139" t="s">
        <v>138</v>
      </c>
      <c r="I8" s="140"/>
      <c r="J8" s="140"/>
      <c r="K8" s="140" t="s">
        <v>140</v>
      </c>
      <c r="L8" s="141" t="s">
        <v>141</v>
      </c>
    </row>
    <row r="9" spans="3:14" x14ac:dyDescent="0.25">
      <c r="C9" s="139" t="s">
        <v>144</v>
      </c>
      <c r="D9" s="143">
        <f>VLOOKUP(K5,'[5]NEW ISB'!C6:BZ339,76,FALSE)</f>
        <v>1365007.4191489909</v>
      </c>
      <c r="E9" s="143">
        <f>'Scenario C'!C19</f>
        <v>1365007</v>
      </c>
      <c r="F9" s="142" t="str">
        <f>IFERROR(IF(ABS(D9-E9)&lt;5, "CORRECT", "INCORRECT"), "INCORRECT")</f>
        <v>CORRECT</v>
      </c>
      <c r="H9" s="139"/>
      <c r="I9" s="140"/>
      <c r="J9" s="140"/>
      <c r="K9" s="140"/>
      <c r="L9" s="141"/>
    </row>
    <row r="10" spans="3:14" ht="13.8" thickBot="1" x14ac:dyDescent="0.3">
      <c r="C10" s="144"/>
      <c r="D10" s="145"/>
      <c r="E10" s="145"/>
      <c r="F10" s="146"/>
      <c r="H10" s="176" t="s">
        <v>145</v>
      </c>
      <c r="I10" s="177"/>
      <c r="J10" s="177"/>
      <c r="K10" s="143">
        <f>'Scenario C'!C15</f>
        <v>-61795.550000000047</v>
      </c>
      <c r="L10" s="142" t="str">
        <f>IF(ISBLANK('Scenario C'!B15), "NOT ENTERED", "ENTERED")</f>
        <v>ENTERED</v>
      </c>
    </row>
    <row r="11" spans="3:14" ht="13.8" thickBot="1" x14ac:dyDescent="0.3">
      <c r="H11" s="176" t="s">
        <v>146</v>
      </c>
      <c r="I11" s="177"/>
      <c r="J11" s="177"/>
      <c r="K11" s="143">
        <f>IF(ISBLANK('[5]7 - Pupil Premium FSM'!G13), "", '[5]7 - Pupil Premium FSM'!G13)</f>
        <v>-11512.759999999995</v>
      </c>
      <c r="L11" s="142" t="str">
        <f>IF(ISBLANK('[5]7 - Pupil Premium FSM'!F13), "NOT ENTERED", "ENTERED")</f>
        <v>ENTERED</v>
      </c>
    </row>
    <row r="12" spans="3:14" ht="13.8" thickBot="1" x14ac:dyDescent="0.3">
      <c r="C12" s="147" t="s">
        <v>147</v>
      </c>
      <c r="D12" s="148" t="str">
        <f>IF('[5]6 - Income &amp; Expenditure'!B5="", "NOT ENTERED", "ENTERED")</f>
        <v>ENTERED</v>
      </c>
      <c r="H12" s="176" t="s">
        <v>106</v>
      </c>
      <c r="I12" s="177"/>
      <c r="J12" s="177"/>
      <c r="K12" s="143">
        <f>IF(ISBLANK('[5]7a - Pupil Premium Service'!G11), "", '[5]7a - Pupil Premium Service'!G11)</f>
        <v>-9</v>
      </c>
      <c r="L12" s="142" t="str">
        <f>IF(ISBLANK('[5]7a - Pupil Premium Service'!F11), "NOT ENTERED", "ENTERED")</f>
        <v>ENTERED</v>
      </c>
    </row>
    <row r="13" spans="3:14" ht="13.8" thickBot="1" x14ac:dyDescent="0.3">
      <c r="H13" s="176" t="s">
        <v>109</v>
      </c>
      <c r="I13" s="177"/>
      <c r="J13" s="177"/>
      <c r="K13" s="143">
        <f>IF(ISBLANK('[5]7b - Pupil Premium LAC'!G11), "", '[5]7b - Pupil Premium LAC'!G11)</f>
        <v>-5120.24</v>
      </c>
      <c r="L13" s="142" t="str">
        <f>IF(ISBLANK('[5]7b - Pupil Premium LAC'!F11), "NOT ENTERED", "ENTERED")</f>
        <v>ENTERED</v>
      </c>
    </row>
    <row r="14" spans="3:14" x14ac:dyDescent="0.25">
      <c r="C14" s="173" t="s">
        <v>148</v>
      </c>
      <c r="D14" s="174"/>
      <c r="E14" s="175"/>
      <c r="H14" s="176" t="s">
        <v>114</v>
      </c>
      <c r="I14" s="177"/>
      <c r="J14" s="177"/>
      <c r="K14" s="143">
        <f>IF(ISBLANK('[5]7c - Pupil Premium Post LAC'!G11), "", '[5]7c - Pupil Premium Post LAC'!G11)</f>
        <v>-5412</v>
      </c>
      <c r="L14" s="142" t="str">
        <f>IF(ISBLANK('[5]7c - Pupil Premium Post LAC'!F11), "NOT ENTERED", "ENTERED")</f>
        <v>ENTERED</v>
      </c>
    </row>
    <row r="15" spans="3:14" x14ac:dyDescent="0.25">
      <c r="C15" s="139" t="s">
        <v>138</v>
      </c>
      <c r="D15" s="140" t="s">
        <v>140</v>
      </c>
      <c r="E15" s="141" t="s">
        <v>141</v>
      </c>
      <c r="H15" s="139" t="s">
        <v>149</v>
      </c>
      <c r="I15" s="149"/>
      <c r="J15" s="149"/>
      <c r="K15" s="143">
        <f>IF(ISBLANK('[5]7d - Pupil Premium EY'!G9), "", '[5]7d - Pupil Premium EY'!G9)</f>
        <v>0</v>
      </c>
      <c r="L15" s="142" t="str">
        <f>IF(ISBLANK('[5]7d - Pupil Premium EY'!F9), "NOT ENTERED", "ENTERED")</f>
        <v>ENTERED</v>
      </c>
    </row>
    <row r="16" spans="3:14" x14ac:dyDescent="0.25">
      <c r="C16" s="139"/>
      <c r="D16" s="140"/>
      <c r="E16" s="141"/>
      <c r="H16" s="139" t="s">
        <v>150</v>
      </c>
      <c r="I16" s="149"/>
      <c r="J16" s="149"/>
      <c r="K16" s="143">
        <f>IF(ISBLANK('[5]8 - PE and Sport'!G11), "", '[5]8 - PE and Sport'!G11)</f>
        <v>-7266.4500000000007</v>
      </c>
      <c r="L16" s="142" t="str">
        <f>IF(ISBLANK('[5]8 - PE and Sport'!F11), "NOT ENTERED", "ENTERED")</f>
        <v>ENTERED</v>
      </c>
    </row>
    <row r="17" spans="3:12" x14ac:dyDescent="0.25">
      <c r="C17" s="139" t="s">
        <v>151</v>
      </c>
      <c r="D17" s="140"/>
      <c r="E17" s="142" t="str">
        <f>IF('[5]3d - High Needs'!E50="", "NOT ENTERED", "ENTERED")</f>
        <v>ENTERED</v>
      </c>
      <c r="H17" s="139" t="s">
        <v>152</v>
      </c>
      <c r="I17" s="149"/>
      <c r="J17" s="149"/>
      <c r="K17" s="143">
        <f>IF(ISBLANK('[5]8a - UIFSM'!G9), "", '[5]8a - UIFSM'!G9)</f>
        <v>-18799.559999999998</v>
      </c>
      <c r="L17" s="142" t="str">
        <f>IF(ISBLANK('[5]8a - UIFSM'!F9), "NOT ENTERED", "ENTERED")</f>
        <v>ENTERED</v>
      </c>
    </row>
    <row r="18" spans="3:12" x14ac:dyDescent="0.25">
      <c r="C18" s="139"/>
      <c r="D18" s="140"/>
      <c r="E18" s="141"/>
      <c r="H18" s="139" t="s">
        <v>126</v>
      </c>
      <c r="I18" s="149"/>
      <c r="J18" s="149"/>
      <c r="K18" s="143">
        <f>IF(ISBLANK('[5]8b - Vulnerable Bursary'!G9), "", '[5]8b - Vulnerable Bursary'!G9)</f>
        <v>0</v>
      </c>
      <c r="L18" s="142" t="str">
        <f>IF(ISBLANK('[5]8b - Vulnerable Bursary'!F9), "NOT ENTERED", "ENTERED")</f>
        <v>ENTERED</v>
      </c>
    </row>
    <row r="19" spans="3:12" ht="13.8" thickBot="1" x14ac:dyDescent="0.3">
      <c r="C19" s="144"/>
      <c r="D19" s="145"/>
      <c r="E19" s="146"/>
      <c r="H19" s="139" t="s">
        <v>153</v>
      </c>
      <c r="I19" s="149"/>
      <c r="J19" s="149"/>
      <c r="K19" s="143">
        <f>IF(ISBLANK('[5]8c - 16-19 Bursary'!G9), "", '[5]8c - 16-19 Bursary'!G9)</f>
        <v>0</v>
      </c>
      <c r="L19" s="142" t="str">
        <f>IF(ISBLANK('[5]8c - 16-19 Bursary'!F9), "NOT ENTERED", "ENTERED")</f>
        <v>ENTERED</v>
      </c>
    </row>
    <row r="20" spans="3:12" ht="13.8" thickBot="1" x14ac:dyDescent="0.3">
      <c r="C20" s="140"/>
      <c r="D20" s="140"/>
      <c r="E20" s="140"/>
      <c r="H20" s="139" t="str">
        <f>'[5]Covid Grants'!B7</f>
        <v>Recovery Premium</v>
      </c>
      <c r="I20" s="149"/>
      <c r="J20" s="149"/>
      <c r="K20" s="143">
        <f>'[5]Covid Grants'!E10</f>
        <v>-3071</v>
      </c>
      <c r="L20" s="142" t="str">
        <f>IF(ISBLANK('[5]Covid Grants'!D10), "NOT ENTERED", "ENTERED")</f>
        <v>ENTERED</v>
      </c>
    </row>
    <row r="21" spans="3:12" ht="15.75" customHeight="1" thickBot="1" x14ac:dyDescent="0.3">
      <c r="C21" s="178" t="s">
        <v>154</v>
      </c>
      <c r="D21" s="179"/>
      <c r="E21" s="148" t="str">
        <f>IF(OR(ISBLANK('Scenario C'!B5),ISBLANK('Scenario C'!B7),ISBLANK('Scenario C'!B9),ISBLANK('Scenario C'!B11)),"NOT ENTERED","ENTERED")</f>
        <v>ENTERED</v>
      </c>
      <c r="H21" s="139" t="str">
        <f>'[5]Covid Grants'!B363</f>
        <v>School Led Tutoring Grant</v>
      </c>
      <c r="I21" s="149"/>
      <c r="J21" s="149"/>
      <c r="K21" s="143">
        <f>'[5]Covid Grants'!E366</f>
        <v>-1965</v>
      </c>
      <c r="L21" s="142" t="str">
        <f>IF(ISBLANK('[5]Covid Grants'!D366), "NOT ENTERED", "ENTERED")</f>
        <v>ENTERED</v>
      </c>
    </row>
    <row r="22" spans="3:12" ht="13.8" thickBot="1" x14ac:dyDescent="0.3">
      <c r="C22" s="140"/>
      <c r="D22" s="140"/>
      <c r="E22" s="140"/>
      <c r="H22" s="139" t="str">
        <f>'[5]Covid Grants'!B719</f>
        <v>Holiday Activites and Food</v>
      </c>
      <c r="I22" s="149"/>
      <c r="J22" s="149"/>
      <c r="K22" s="143">
        <f>'[5]Covid Grants'!E722</f>
        <v>0</v>
      </c>
      <c r="L22" s="142" t="str">
        <f>IF(ISBLANK('[5]Covid Grants'!D722), "NOT ENTERED", "ENTERED")</f>
        <v>ENTERED</v>
      </c>
    </row>
    <row r="23" spans="3:12" x14ac:dyDescent="0.25">
      <c r="C23" s="173" t="s">
        <v>155</v>
      </c>
      <c r="D23" s="174"/>
      <c r="E23" s="175"/>
      <c r="H23" s="139" t="str">
        <f>'[5]Covid Grants'!B1075</f>
        <v>Catch Up Premium</v>
      </c>
      <c r="I23" s="149"/>
      <c r="J23" s="149"/>
      <c r="K23" s="143">
        <f>'[5]Covid Grants'!E1078</f>
        <v>-8686</v>
      </c>
      <c r="L23" s="142" t="str">
        <f>IF(ISBLANK('[5]Covid Grants'!D1078), "NOT ENTERED", "ENTERED")</f>
        <v>ENTERED</v>
      </c>
    </row>
    <row r="24" spans="3:12" x14ac:dyDescent="0.25">
      <c r="C24" s="139"/>
      <c r="D24" s="140"/>
      <c r="E24" s="141"/>
      <c r="H24" s="139">
        <f>'[5]Covid Grants'!B1431</f>
        <v>0</v>
      </c>
      <c r="I24" s="149"/>
      <c r="J24" s="149"/>
      <c r="K24" s="143">
        <f>'[5]Covid Grants'!E1434</f>
        <v>0</v>
      </c>
      <c r="L24" s="142" t="str">
        <f>IF(ISBLANK('[5]Covid Grants'!D1434), "NOT ENTERED", "ENTERED")</f>
        <v>ENTERED</v>
      </c>
    </row>
    <row r="25" spans="3:12" x14ac:dyDescent="0.25">
      <c r="C25" s="139" t="s">
        <v>156</v>
      </c>
      <c r="D25" s="180" t="str">
        <f>IFERROR(IF(VLOOKUP("Account code not found",'[5]6 - Income &amp; Expenditure'!B:B,1,FALSE)&lt;&gt;"", "Incorrect account codes used", "Incorrect account codes used"), "No incorrect account codes found")</f>
        <v>No incorrect account codes found</v>
      </c>
      <c r="E25" s="181"/>
      <c r="H25" s="139">
        <f>'[5]Covid Grants'!B1786</f>
        <v>0</v>
      </c>
      <c r="I25" s="149"/>
      <c r="J25" s="149"/>
      <c r="K25" s="143">
        <f>'[5]Covid Grants'!E1789</f>
        <v>0</v>
      </c>
      <c r="L25" s="142" t="str">
        <f>IF(ISBLANK('[5]Covid Grants'!D1789), "NOT ENTERED", "ENTERED")</f>
        <v>ENTERED</v>
      </c>
    </row>
    <row r="26" spans="3:12" ht="13.8" thickBot="1" x14ac:dyDescent="0.3">
      <c r="C26" s="144"/>
      <c r="D26" s="145"/>
      <c r="E26" s="146"/>
      <c r="H26" s="144">
        <f>'[5]Covid Grants'!B2141</f>
        <v>0</v>
      </c>
      <c r="I26" s="150"/>
      <c r="J26" s="150"/>
      <c r="K26" s="151">
        <f>'[5]Covid Grants'!E2144</f>
        <v>0</v>
      </c>
      <c r="L26" s="152" t="str">
        <f>IF(ISBLANK('[5]Covid Grants'!D2144), "NOT ENTERED", "ENTERED")</f>
        <v>ENTERED</v>
      </c>
    </row>
    <row r="27" spans="3:12" ht="15" thickBot="1" x14ac:dyDescent="0.35">
      <c r="C27" s="140"/>
      <c r="D27" s="140"/>
      <c r="E27" s="140"/>
      <c r="H27" s="149"/>
      <c r="I27" s="153"/>
      <c r="J27" s="153"/>
    </row>
    <row r="28" spans="3:12" ht="15" customHeight="1" x14ac:dyDescent="0.25">
      <c r="C28" s="173" t="s">
        <v>157</v>
      </c>
      <c r="D28" s="174"/>
      <c r="E28" s="174"/>
      <c r="F28" s="174"/>
      <c r="G28" s="174"/>
      <c r="H28" s="174"/>
      <c r="I28" s="175"/>
    </row>
    <row r="29" spans="3:12" x14ac:dyDescent="0.25">
      <c r="C29" s="139" t="s">
        <v>138</v>
      </c>
      <c r="D29" s="140" t="str">
        <f>"Status 2021/22 "</f>
        <v xml:space="preserve">Status 2021/22 </v>
      </c>
      <c r="E29" s="140" t="str">
        <f>"Status 2022/23 "</f>
        <v xml:space="preserve">Status 2022/23 </v>
      </c>
      <c r="F29" s="140" t="str">
        <f>"Status 2023/24 "</f>
        <v xml:space="preserve">Status 2023/24 </v>
      </c>
      <c r="G29" s="140" t="str">
        <f>"Status 2024/25 "</f>
        <v xml:space="preserve">Status 2024/25 </v>
      </c>
      <c r="H29" s="140" t="str">
        <f>"Status 2025/26 "</f>
        <v xml:space="preserve">Status 2025/26 </v>
      </c>
      <c r="I29" s="141" t="str">
        <f>"Status 2026/27 "</f>
        <v xml:space="preserve">Status 2026/27 </v>
      </c>
    </row>
    <row r="30" spans="3:12" x14ac:dyDescent="0.25">
      <c r="C30" s="139"/>
      <c r="D30" s="140"/>
      <c r="E30" s="140"/>
      <c r="F30" s="140"/>
      <c r="G30" s="140"/>
      <c r="H30" s="140"/>
      <c r="I30" s="141"/>
    </row>
    <row r="31" spans="3:12" x14ac:dyDescent="0.25">
      <c r="C31" s="139" t="s">
        <v>146</v>
      </c>
      <c r="D31" s="154" t="str">
        <f>IF(OR(ISBLANK('[5]7 - Pupil Premium FSM'!F7),ISBLANK('[5]7 - Pupil Premium FSM'!F9)),"NOT ENTERED","ENTERED")</f>
        <v>ENTERED</v>
      </c>
      <c r="E31" s="154" t="str">
        <f>IF(OR(ISBLANK('[5]7 - Pupil Premium FSM'!G7),ISBLANK('[5]7 - Pupil Premium FSM'!G9)),"NOT ENTERED","ENTERED")</f>
        <v>ENTERED</v>
      </c>
      <c r="F31" s="154" t="str">
        <f>IF(OR(ISBLANK('[5]7 - Pupil Premium FSM'!H7),ISBLANK('[5]7 - Pupil Premium FSM'!H9)),"NOT ENTERED","ENTERED")</f>
        <v>ENTERED</v>
      </c>
      <c r="G31" s="154" t="str">
        <f>IF(OR(ISBLANK('[5]7 - Pupil Premium FSM'!I7),ISBLANK('[5]7 - Pupil Premium FSM'!I9)),"NOT ENTERED","ENTERED")</f>
        <v>ENTERED</v>
      </c>
      <c r="H31" s="154" t="str">
        <f>IF(OR(ISBLANK('[5]7 - Pupil Premium FSM'!J7),ISBLANK('[5]7 - Pupil Premium FSM'!J9)),"NOT ENTERED","ENTERED")</f>
        <v>ENTERED</v>
      </c>
      <c r="I31" s="155" t="str">
        <f>IF(OR(ISBLANK('[5]7 - Pupil Premium FSM'!K7),ISBLANK('[5]7 - Pupil Premium FSM'!K9)),"NOT ENTERED","ENTERED")</f>
        <v>ENTERED</v>
      </c>
    </row>
    <row r="32" spans="3:12" x14ac:dyDescent="0.25">
      <c r="C32" s="139" t="s">
        <v>106</v>
      </c>
      <c r="D32" s="154" t="str">
        <f>IF(ISBLANK('[5]7a - Pupil Premium Service'!F7), "NOT ENTERED", "ENTERED")</f>
        <v>ENTERED</v>
      </c>
      <c r="E32" s="154" t="str">
        <f>IF(ISBLANK('[5]7a - Pupil Premium Service'!G7), "NOT ENTERED", "ENTERED")</f>
        <v>ENTERED</v>
      </c>
      <c r="F32" s="154" t="str">
        <f>IF(ISBLANK('[5]7a - Pupil Premium Service'!H7), "NOT ENTERED", "ENTERED")</f>
        <v>ENTERED</v>
      </c>
      <c r="G32" s="154" t="str">
        <f>IF(ISBLANK('[5]7a - Pupil Premium Service'!I7), "NOT ENTERED", "ENTERED")</f>
        <v>ENTERED</v>
      </c>
      <c r="H32" s="154" t="str">
        <f>IF(ISBLANK('[5]7a - Pupil Premium Service'!J7), "NOT ENTERED", "ENTERED")</f>
        <v>ENTERED</v>
      </c>
      <c r="I32" s="155" t="str">
        <f>IF(ISBLANK('[5]7a - Pupil Premium Service'!K7), "NOT ENTERED", "ENTERED")</f>
        <v>ENTERED</v>
      </c>
    </row>
    <row r="33" spans="3:9" x14ac:dyDescent="0.25">
      <c r="C33" s="139" t="s">
        <v>109</v>
      </c>
      <c r="D33" s="154" t="str">
        <f>IF(ISBLANK('[5]7b - Pupil Premium LAC'!F7), "NOT ENTERED", "ENTERED")</f>
        <v>ENTERED</v>
      </c>
      <c r="E33" s="154" t="str">
        <f>IF(ISBLANK('[5]7b - Pupil Premium LAC'!G7), "NOT ENTERED", "ENTERED")</f>
        <v>ENTERED</v>
      </c>
      <c r="F33" s="154" t="str">
        <f>IF(ISBLANK('[5]7b - Pupil Premium LAC'!H7), "NOT ENTERED", "ENTERED")</f>
        <v>ENTERED</v>
      </c>
      <c r="G33" s="154" t="str">
        <f>IF(ISBLANK('[5]7b - Pupil Premium LAC'!I7), "NOT ENTERED", "ENTERED")</f>
        <v>ENTERED</v>
      </c>
      <c r="H33" s="154" t="str">
        <f>IF(ISBLANK('[5]7b - Pupil Premium LAC'!J7), "NOT ENTERED", "ENTERED")</f>
        <v>ENTERED</v>
      </c>
      <c r="I33" s="155" t="str">
        <f>IF(ISBLANK('[5]7b - Pupil Premium LAC'!K7), "NOT ENTERED", "ENTERED")</f>
        <v>ENTERED</v>
      </c>
    </row>
    <row r="34" spans="3:9" x14ac:dyDescent="0.25">
      <c r="C34" s="139" t="s">
        <v>114</v>
      </c>
      <c r="D34" s="154" t="str">
        <f>IF(ISBLANK('[5]7c - Pupil Premium Post LAC'!F7), "NOT ENTERED", "ENTERED")</f>
        <v>ENTERED</v>
      </c>
      <c r="E34" s="154" t="str">
        <f>IF(ISBLANK('[5]7c - Pupil Premium Post LAC'!G7), "NOT ENTERED", "ENTERED")</f>
        <v>ENTERED</v>
      </c>
      <c r="F34" s="154" t="str">
        <f>IF(ISBLANK('[5]7c - Pupil Premium Post LAC'!H7), "NOT ENTERED", "ENTERED")</f>
        <v>ENTERED</v>
      </c>
      <c r="G34" s="154" t="str">
        <f>IF(ISBLANK('[5]7c - Pupil Premium Post LAC'!I7), "NOT ENTERED", "ENTERED")</f>
        <v>ENTERED</v>
      </c>
      <c r="H34" s="154" t="str">
        <f>IF(ISBLANK('[5]7c - Pupil Premium Post LAC'!J7), "NOT ENTERED", "ENTERED")</f>
        <v>ENTERED</v>
      </c>
      <c r="I34" s="155" t="str">
        <f>IF(ISBLANK('[5]7c - Pupil Premium Post LAC'!K7), "NOT ENTERED", "ENTERED")</f>
        <v>ENTERED</v>
      </c>
    </row>
    <row r="35" spans="3:9" x14ac:dyDescent="0.25">
      <c r="C35" s="139" t="s">
        <v>150</v>
      </c>
      <c r="D35" s="154" t="str">
        <f>IF(OR(ISBLANK('[5]8 - PE and Sport'!F12),ISBLANK('[5]8 - PE and Sport'!F13)), "NOT ENTERED", "ENTERED")</f>
        <v>ENTERED</v>
      </c>
      <c r="E35" s="154" t="str">
        <f>IF(OR(ISBLANK('[5]8 - PE and Sport'!G12),ISBLANK('[5]8 - PE and Sport'!G13)), "NOT ENTERED", "ENTERED")</f>
        <v>ENTERED</v>
      </c>
      <c r="F35" s="154" t="str">
        <f>IF(ISBLANK('[5]8 - PE and Sport'!G7), "NOT ENTERED", "ENTERED")</f>
        <v>ENTERED</v>
      </c>
      <c r="G35" s="154" t="str">
        <f>IF(ISBLANK('[5]8 - PE and Sport'!H7), "NOT ENTERED", "ENTERED")</f>
        <v>ENTERED</v>
      </c>
      <c r="H35" s="154" t="str">
        <f>IF(ISBLANK('[5]8 - PE and Sport'!I7), "NOT ENTERED", "ENTERED")</f>
        <v>ENTERED</v>
      </c>
      <c r="I35" s="155" t="str">
        <f>IF(ISBLANK('[5]8 - PE and Sport'!J7), "NOT ENTERED", "ENTERED")</f>
        <v>ENTERED</v>
      </c>
    </row>
    <row r="36" spans="3:9" x14ac:dyDescent="0.25">
      <c r="C36" s="139" t="s">
        <v>152</v>
      </c>
      <c r="D36" s="154" t="str">
        <f>IF(OR(ISBLANK('[5]8a - UIFSM'!F10),ISBLANK('[5]8a - UIFSM'!F11)), "NOT ENTERED", "ENTERED")</f>
        <v>ENTERED</v>
      </c>
      <c r="E36" s="154" t="str">
        <f>IF(OR(ISBLANK('[5]8a - UIFSM'!G10),ISBLANK('[5]8a - UIFSM'!G11)), "NOT ENTERED", "ENTERED")</f>
        <v>ENTERED</v>
      </c>
      <c r="F36" s="154" t="str">
        <f>IF(OR(ISBLANK('[5]8a - UIFSM'!H10),ISBLANK('[5]8a - UIFSM'!H11)), "NOT ENTERED", "ENTERED")</f>
        <v>ENTERED</v>
      </c>
      <c r="G36" s="154" t="str">
        <f>IF(OR(ISBLANK('[5]8a - UIFSM'!I10),ISBLANK('[5]8a - UIFSM'!I11)), "NOT ENTERED", "ENTERED")</f>
        <v>ENTERED</v>
      </c>
      <c r="H36" s="154" t="str">
        <f>IF(OR(ISBLANK('[5]8a - UIFSM'!J10),ISBLANK('[5]8a - UIFSM'!J11)), "NOT ENTERED", "ENTERED")</f>
        <v>ENTERED</v>
      </c>
      <c r="I36" s="155" t="str">
        <f>IF(OR(ISBLANK('[5]8a - UIFSM'!K10),ISBLANK('[5]8a - UIFSM'!K11)), "NOT ENTERED", "ENTERED")</f>
        <v>ENTERED</v>
      </c>
    </row>
    <row r="37" spans="3:9" x14ac:dyDescent="0.25">
      <c r="C37" s="139" t="s">
        <v>126</v>
      </c>
      <c r="D37" s="154" t="str">
        <f>IF(ISBLANK('[5]8b - Vulnerable Bursary'!F10), "NOT ENTERED", "ENTERED")</f>
        <v>ENTERED</v>
      </c>
      <c r="E37" s="154" t="str">
        <f>IF(ISBLANK('[5]8b - Vulnerable Bursary'!G10), "NOT ENTERED", "ENTERED")</f>
        <v>ENTERED</v>
      </c>
      <c r="F37" s="154" t="str">
        <f>IF(ISBLANK('[5]8b - Vulnerable Bursary'!H10), "NOT ENTERED", "ENTERED")</f>
        <v>ENTERED</v>
      </c>
      <c r="G37" s="154" t="str">
        <f>IF(ISBLANK('[5]8b - Vulnerable Bursary'!I10), "NOT ENTERED", "ENTERED")</f>
        <v>ENTERED</v>
      </c>
      <c r="H37" s="154" t="str">
        <f>IF(ISBLANK('[5]8b - Vulnerable Bursary'!J10), "NOT ENTERED", "ENTERED")</f>
        <v>ENTERED</v>
      </c>
      <c r="I37" s="155" t="str">
        <f>IF(ISBLANK('[5]8b - Vulnerable Bursary'!K10), "NOT ENTERED", "ENTERED")</f>
        <v>ENTERED</v>
      </c>
    </row>
    <row r="38" spans="3:9" x14ac:dyDescent="0.25">
      <c r="C38" s="139" t="s">
        <v>153</v>
      </c>
      <c r="D38" s="154" t="str">
        <f>IF(OR(ISBLANK('[5]8c - 16-19 Bursary'!F10),ISBLANK('[5]8c - 16-19 Bursary'!F11)), "NOT ENTERED", "ENTERED")</f>
        <v>ENTERED</v>
      </c>
      <c r="E38" s="154" t="str">
        <f>IF(OR(ISBLANK('[5]8c - 16-19 Bursary'!G10),ISBLANK('[5]8c - 16-19 Bursary'!G11)), "NOT ENTERED", "ENTERED")</f>
        <v>ENTERED</v>
      </c>
      <c r="F38" s="154" t="str">
        <f>IF(OR(ISBLANK('[5]8c - 16-19 Bursary'!H10),ISBLANK('[5]8c - 16-19 Bursary'!H11)), "NOT ENTERED", "ENTERED")</f>
        <v>ENTERED</v>
      </c>
      <c r="G38" s="154" t="str">
        <f>IF(OR(ISBLANK('[5]8c - 16-19 Bursary'!I10),ISBLANK('[5]8c - 16-19 Bursary'!I11)), "NOT ENTERED", "ENTERED")</f>
        <v>ENTERED</v>
      </c>
      <c r="H38" s="154" t="str">
        <f>IF(OR(ISBLANK('[5]8c - 16-19 Bursary'!J10),ISBLANK('[5]8c - 16-19 Bursary'!J11)), "NOT ENTERED", "ENTERED")</f>
        <v>ENTERED</v>
      </c>
      <c r="I38" s="142" t="str">
        <f>IF(OR(ISBLANK('[5]8c - 16-19 Bursary'!K10),ISBLANK('[5]8c - 16-19 Bursary'!K11)), "NOT ENTERED", "ENTERED")</f>
        <v>ENTERED</v>
      </c>
    </row>
    <row r="39" spans="3:9" x14ac:dyDescent="0.25">
      <c r="C39" s="139" t="str">
        <f t="shared" ref="C39:C45" si="0">H20</f>
        <v>Recovery Premium</v>
      </c>
      <c r="D39" s="154" t="str">
        <f>IF(ISBLANK('[5]Covid Grants'!D14), "NOT ENTERED", "ENTERED")</f>
        <v>ENTERED</v>
      </c>
      <c r="E39" s="154" t="str">
        <f>IF(ISBLANK('[5]Covid Grants'!E14), "NOT ENTERED", "ENTERED")</f>
        <v>ENTERED</v>
      </c>
      <c r="F39" s="154" t="str">
        <f>IF(ISBLANK('[5]Covid Grants'!F14), "NOT ENTERED", "ENTERED")</f>
        <v>ENTERED</v>
      </c>
      <c r="G39" s="154" t="str">
        <f>IF(ISBLANK('[5]Covid Grants'!G14), "NOT ENTERED", "ENTERED")</f>
        <v>ENTERED</v>
      </c>
      <c r="H39" s="154" t="str">
        <f>IF(ISBLANK('[5]Covid Grants'!H14), "NOT ENTERED", "ENTERED")</f>
        <v>ENTERED</v>
      </c>
      <c r="I39" s="155" t="str">
        <f>IF(ISBLANK('[5]Covid Grants'!I14), "NOT ENTERED", "ENTERED")</f>
        <v>ENTERED</v>
      </c>
    </row>
    <row r="40" spans="3:9" x14ac:dyDescent="0.25">
      <c r="C40" s="139" t="str">
        <f t="shared" si="0"/>
        <v>School Led Tutoring Grant</v>
      </c>
      <c r="D40" s="154" t="str">
        <f>IF(ISBLANK('[5]Covid Grants'!D370), "NOT ENTERED", "ENTERED")</f>
        <v>ENTERED</v>
      </c>
      <c r="E40" s="154" t="str">
        <f>IF(ISBLANK('[5]Covid Grants'!E370), "NOT ENTERED", "ENTERED")</f>
        <v>ENTERED</v>
      </c>
      <c r="F40" s="154" t="str">
        <f>IF(ISBLANK('[5]Covid Grants'!F370), "NOT ENTERED", "ENTERED")</f>
        <v>ENTERED</v>
      </c>
      <c r="G40" s="154" t="str">
        <f>IF(ISBLANK('[5]Covid Grants'!G370), "NOT ENTERED", "ENTERED")</f>
        <v>ENTERED</v>
      </c>
      <c r="H40" s="154" t="str">
        <f>IF(ISBLANK('[5]Covid Grants'!H370), "NOT ENTERED", "ENTERED")</f>
        <v>ENTERED</v>
      </c>
      <c r="I40" s="155" t="str">
        <f>IF(ISBLANK('[5]Covid Grants'!I370), "NOT ENTERED", "ENTERED")</f>
        <v>ENTERED</v>
      </c>
    </row>
    <row r="41" spans="3:9" x14ac:dyDescent="0.25">
      <c r="C41" s="139" t="str">
        <f t="shared" si="0"/>
        <v>Holiday Activites and Food</v>
      </c>
      <c r="D41" s="154" t="str">
        <f>IF(ISBLANK('[5]Covid Grants'!D726), "NOT ENTERED", "ENTERED")</f>
        <v>ENTERED</v>
      </c>
      <c r="E41" s="154" t="str">
        <f>IF(ISBLANK('[5]Covid Grants'!E726), "NOT ENTERED", "ENTERED")</f>
        <v>ENTERED</v>
      </c>
      <c r="F41" s="154" t="str">
        <f>IF(ISBLANK('[5]Covid Grants'!F726), "NOT ENTERED", "ENTERED")</f>
        <v>ENTERED</v>
      </c>
      <c r="G41" s="154" t="str">
        <f>IF(ISBLANK('[5]Covid Grants'!G726), "NOT ENTERED", "ENTERED")</f>
        <v>ENTERED</v>
      </c>
      <c r="H41" s="154" t="str">
        <f>IF(ISBLANK('[5]Covid Grants'!H726), "NOT ENTERED", "ENTERED")</f>
        <v>ENTERED</v>
      </c>
      <c r="I41" s="155" t="str">
        <f>IF(ISBLANK('[5]Covid Grants'!I726), "NOT ENTERED", "ENTERED")</f>
        <v>ENTERED</v>
      </c>
    </row>
    <row r="42" spans="3:9" x14ac:dyDescent="0.25">
      <c r="C42" s="139" t="str">
        <f t="shared" si="0"/>
        <v>Catch Up Premium</v>
      </c>
      <c r="D42" s="154" t="str">
        <f>IF(ISBLANK('[5]Covid Grants'!D1082), "NOT ENTERED", "ENTERED")</f>
        <v>ENTERED</v>
      </c>
      <c r="E42" s="154" t="str">
        <f>IF(ISBLANK('[5]Covid Grants'!E1082), "NOT ENTERED", "ENTERED")</f>
        <v>ENTERED</v>
      </c>
      <c r="F42" s="154" t="str">
        <f>IF(ISBLANK('[5]Covid Grants'!F1082), "NOT ENTERED", "ENTERED")</f>
        <v>ENTERED</v>
      </c>
      <c r="G42" s="154" t="str">
        <f>IF(ISBLANK('[5]Covid Grants'!G1082), "NOT ENTERED", "ENTERED")</f>
        <v>ENTERED</v>
      </c>
      <c r="H42" s="154" t="str">
        <f>IF(ISBLANK('[5]Covid Grants'!H1082), "NOT ENTERED", "ENTERED")</f>
        <v>ENTERED</v>
      </c>
      <c r="I42" s="155" t="str">
        <f>IF(ISBLANK('[5]Covid Grants'!I1082), "NOT ENTERED", "ENTERED")</f>
        <v>ENTERED</v>
      </c>
    </row>
    <row r="43" spans="3:9" x14ac:dyDescent="0.25">
      <c r="C43" s="139">
        <f t="shared" si="0"/>
        <v>0</v>
      </c>
      <c r="D43" s="154" t="str">
        <f>IF(ISBLANK('[5]Covid Grants'!D1438), "NOT ENTERED", "ENTERED")</f>
        <v>ENTERED</v>
      </c>
      <c r="E43" s="154" t="str">
        <f>IF(ISBLANK('[5]Covid Grants'!E1438), "NOT ENTERED", "ENTERED")</f>
        <v>ENTERED</v>
      </c>
      <c r="F43" s="154" t="str">
        <f>IF(ISBLANK('[5]Covid Grants'!F1438), "NOT ENTERED", "ENTERED")</f>
        <v>ENTERED</v>
      </c>
      <c r="G43" s="154" t="str">
        <f>IF(ISBLANK('[5]Covid Grants'!G1438), "NOT ENTERED", "ENTERED")</f>
        <v>ENTERED</v>
      </c>
      <c r="H43" s="154" t="str">
        <f>IF(ISBLANK('[5]Covid Grants'!H1438), "NOT ENTERED", "ENTERED")</f>
        <v>ENTERED</v>
      </c>
      <c r="I43" s="155" t="str">
        <f>IF(ISBLANK('[5]Covid Grants'!I1438), "NOT ENTERED", "ENTERED")</f>
        <v>ENTERED</v>
      </c>
    </row>
    <row r="44" spans="3:9" x14ac:dyDescent="0.25">
      <c r="C44" s="139">
        <f t="shared" si="0"/>
        <v>0</v>
      </c>
      <c r="D44" s="154" t="str">
        <f>IF(ISBLANK('[5]Covid Grants'!D1793), "NOT ENTERED", "ENTERED")</f>
        <v>ENTERED</v>
      </c>
      <c r="E44" s="154" t="str">
        <f>IF(ISBLANK('[5]Covid Grants'!E1793), "NOT ENTERED", "ENTERED")</f>
        <v>ENTERED</v>
      </c>
      <c r="F44" s="154" t="str">
        <f>IF(ISBLANK('[5]Covid Grants'!F1793), "NOT ENTERED", "ENTERED")</f>
        <v>ENTERED</v>
      </c>
      <c r="G44" s="154" t="str">
        <f>IF(ISBLANK('[5]Covid Grants'!G1793), "NOT ENTERED", "ENTERED")</f>
        <v>ENTERED</v>
      </c>
      <c r="H44" s="154" t="str">
        <f>IF(ISBLANK('[5]Covid Grants'!H1793), "NOT ENTERED", "ENTERED")</f>
        <v>ENTERED</v>
      </c>
      <c r="I44" s="155" t="str">
        <f>IF(ISBLANK('[5]Covid Grants'!I1793), "NOT ENTERED", "ENTERED")</f>
        <v>ENTERED</v>
      </c>
    </row>
    <row r="45" spans="3:9" ht="13.8" thickBot="1" x14ac:dyDescent="0.3">
      <c r="C45" s="144">
        <f t="shared" si="0"/>
        <v>0</v>
      </c>
      <c r="D45" s="156" t="str">
        <f>IF(ISBLANK('[5]Covid Grants'!D2148), "NOT ENTERED", "ENTERED")</f>
        <v>ENTERED</v>
      </c>
      <c r="E45" s="156" t="str">
        <f>IF(ISBLANK('[5]Covid Grants'!E2148), "NOT ENTERED", "ENTERED")</f>
        <v>ENTERED</v>
      </c>
      <c r="F45" s="156" t="str">
        <f>IF(ISBLANK('[5]Covid Grants'!F2148), "NOT ENTERED", "ENTERED")</f>
        <v>ENTERED</v>
      </c>
      <c r="G45" s="156" t="str">
        <f>IF(ISBLANK('[5]Covid Grants'!G2148), "NOT ENTERED", "ENTERED")</f>
        <v>ENTERED</v>
      </c>
      <c r="H45" s="156" t="str">
        <f>IF(ISBLANK('[5]Covid Grants'!H2148), "NOT ENTERED", "ENTERED")</f>
        <v>ENTERED</v>
      </c>
      <c r="I45" s="157" t="str">
        <f>IF(ISBLANK('[5]Covid Grants'!I2148), "NOT ENTERED", "ENTERED")</f>
        <v>ENTERED</v>
      </c>
    </row>
    <row r="46" spans="3:9" ht="13.8" thickBot="1" x14ac:dyDescent="0.3"/>
    <row r="47" spans="3:9" ht="15" customHeight="1" x14ac:dyDescent="0.25">
      <c r="C47" s="170" t="s">
        <v>158</v>
      </c>
      <c r="D47" s="171"/>
      <c r="E47" s="171"/>
      <c r="F47" s="171"/>
      <c r="G47" s="171"/>
      <c r="H47" s="172"/>
    </row>
    <row r="48" spans="3:9" x14ac:dyDescent="0.25">
      <c r="C48" s="139" t="s">
        <v>138</v>
      </c>
      <c r="D48" s="140" t="str">
        <f>"Status 2022/23 "</f>
        <v xml:space="preserve">Status 2022/23 </v>
      </c>
      <c r="E48" s="140" t="str">
        <f>"Status 2023/24 "</f>
        <v xml:space="preserve">Status 2023/24 </v>
      </c>
      <c r="F48" s="140" t="str">
        <f>"Status 2024/25 "</f>
        <v xml:space="preserve">Status 2024/25 </v>
      </c>
      <c r="G48" s="140" t="str">
        <f>"Status 2025/26 "</f>
        <v xml:space="preserve">Status 2025/26 </v>
      </c>
      <c r="H48" s="141" t="str">
        <f>"Status 2026/27 "</f>
        <v xml:space="preserve">Status 2026/27 </v>
      </c>
    </row>
    <row r="49" spans="3:8" x14ac:dyDescent="0.25">
      <c r="C49" s="139"/>
      <c r="D49" s="140"/>
      <c r="E49" s="140"/>
      <c r="F49" s="140"/>
      <c r="G49" s="140"/>
      <c r="H49" s="141"/>
    </row>
    <row r="50" spans="3:8" x14ac:dyDescent="0.25">
      <c r="C50" s="139" t="s">
        <v>159</v>
      </c>
      <c r="D50" s="154" t="str">
        <f>IF(ISBLANK('[5]4a - Teaching Staff'!F12), "NOT ENTERED", "ENTERED")</f>
        <v>ENTERED</v>
      </c>
      <c r="E50" s="154" t="str">
        <f>IF(ISBLANK('[5]4a - Teaching Staff'!G12), "NOT ENTERED", "ENTERED")</f>
        <v>ENTERED</v>
      </c>
      <c r="F50" s="154" t="str">
        <f>IF(ISBLANK('[5]4a - Teaching Staff'!H12), "NOT ENTERED", "ENTERED")</f>
        <v>ENTERED</v>
      </c>
      <c r="G50" s="154" t="str">
        <f>IF(ISBLANK('[5]4a - Teaching Staff'!I12), "NOT ENTERED", "ENTERED")</f>
        <v>ENTERED</v>
      </c>
      <c r="H50" s="155" t="str">
        <f>IF(ISBLANK('[5]4a - Teaching Staff'!J12), "NOT ENTERED", "ENTERED")</f>
        <v>ENTERED</v>
      </c>
    </row>
    <row r="51" spans="3:8" x14ac:dyDescent="0.25">
      <c r="C51" s="139" t="s">
        <v>160</v>
      </c>
      <c r="D51" s="154" t="str">
        <f>IF(ISBLANK('[5]4a - Teaching Staff'!F13), "NOT ENTERED", "ENTERED")</f>
        <v>ENTERED</v>
      </c>
      <c r="E51" s="154" t="str">
        <f>IF(ISBLANK('[5]4a - Teaching Staff'!G13), "NOT ENTERED", "ENTERED")</f>
        <v>ENTERED</v>
      </c>
      <c r="F51" s="154" t="str">
        <f>IF(ISBLANK('[5]4a - Teaching Staff'!H13), "NOT ENTERED", "ENTERED")</f>
        <v>ENTERED</v>
      </c>
      <c r="G51" s="154" t="str">
        <f>IF(ISBLANK('[5]4a - Teaching Staff'!I13), "NOT ENTERED", "ENTERED")</f>
        <v>ENTERED</v>
      </c>
      <c r="H51" s="155" t="str">
        <f>IF(ISBLANK('[5]4a - Teaching Staff'!J13), "NOT ENTERED", "ENTERED")</f>
        <v>ENTERED</v>
      </c>
    </row>
    <row r="52" spans="3:8" ht="13.8" thickBot="1" x14ac:dyDescent="0.3">
      <c r="C52" s="144"/>
      <c r="D52" s="145"/>
      <c r="E52" s="145"/>
      <c r="F52" s="145"/>
      <c r="G52" s="145"/>
      <c r="H52" s="146"/>
    </row>
    <row r="53" spans="3:8" ht="13.8" thickBot="1" x14ac:dyDescent="0.3">
      <c r="C53" s="140"/>
      <c r="D53" s="140"/>
      <c r="E53" s="140"/>
      <c r="F53" s="140"/>
      <c r="G53" s="140"/>
      <c r="H53" s="140"/>
    </row>
    <row r="54" spans="3:8" ht="15" customHeight="1" x14ac:dyDescent="0.25">
      <c r="C54" s="170" t="s">
        <v>161</v>
      </c>
      <c r="D54" s="171"/>
      <c r="E54" s="171"/>
      <c r="F54" s="171"/>
      <c r="G54" s="172"/>
    </row>
    <row r="55" spans="3:8" x14ac:dyDescent="0.25">
      <c r="C55" s="139" t="s">
        <v>138</v>
      </c>
      <c r="D55" s="140" t="str">
        <f>"Status 2023/24 "</f>
        <v xml:space="preserve">Status 2023/24 </v>
      </c>
      <c r="E55" s="140" t="str">
        <f>"Status 2024/25 "</f>
        <v xml:space="preserve">Status 2024/25 </v>
      </c>
      <c r="F55" s="140" t="str">
        <f>"Status 2025/26 "</f>
        <v xml:space="preserve">Status 2025/26 </v>
      </c>
      <c r="G55" s="141" t="str">
        <f>"Status 2026/27 "</f>
        <v xml:space="preserve">Status 2026/27 </v>
      </c>
    </row>
    <row r="56" spans="3:8" x14ac:dyDescent="0.25">
      <c r="C56" s="139"/>
      <c r="D56" s="140"/>
      <c r="E56" s="140"/>
      <c r="F56" s="140"/>
      <c r="G56" s="141"/>
    </row>
    <row r="57" spans="3:8" x14ac:dyDescent="0.25">
      <c r="C57" s="139" t="s">
        <v>162</v>
      </c>
      <c r="D57" s="154" t="str">
        <f>IF(ISBLANK([5]MFG!L3), "NOT ENTERED", "ENTERED")</f>
        <v>ENTERED</v>
      </c>
      <c r="E57" s="154" t="str">
        <f>IF(ISBLANK([5]MFG!S3), "NOT ENTERED", "ENTERED")</f>
        <v>ENTERED</v>
      </c>
      <c r="F57" s="154" t="str">
        <f>IF(ISBLANK([5]MFG!Z3), "NOT ENTERED", "ENTERED")</f>
        <v>ENTERED</v>
      </c>
      <c r="G57" s="155" t="str">
        <f>IF(ISBLANK([5]MFG!AG3), "NOT ENTERED", "ENTERED")</f>
        <v>ENTERED</v>
      </c>
    </row>
    <row r="58" spans="3:8" ht="13.8" thickBot="1" x14ac:dyDescent="0.3">
      <c r="C58" s="144"/>
      <c r="D58" s="145"/>
      <c r="E58" s="145"/>
      <c r="F58" s="145"/>
      <c r="G58" s="146"/>
    </row>
    <row r="59" spans="3:8" ht="13.8" thickBot="1" x14ac:dyDescent="0.3"/>
    <row r="60" spans="3:8" ht="15" customHeight="1" x14ac:dyDescent="0.25">
      <c r="C60" s="173" t="s">
        <v>163</v>
      </c>
      <c r="D60" s="174"/>
      <c r="E60" s="174"/>
      <c r="F60" s="175"/>
    </row>
    <row r="61" spans="3:8" x14ac:dyDescent="0.25">
      <c r="C61" s="139" t="s">
        <v>138</v>
      </c>
      <c r="D61" s="140" t="s">
        <v>164</v>
      </c>
      <c r="E61" s="140" t="s">
        <v>163</v>
      </c>
      <c r="F61" s="141" t="s">
        <v>141</v>
      </c>
    </row>
    <row r="62" spans="3:8" x14ac:dyDescent="0.25">
      <c r="C62" s="139"/>
      <c r="D62" s="140"/>
      <c r="E62" s="140"/>
      <c r="F62" s="141"/>
    </row>
    <row r="63" spans="3:8" x14ac:dyDescent="0.25">
      <c r="C63" s="139" t="s">
        <v>4</v>
      </c>
      <c r="D63" s="158">
        <f>IF(OR('Validation Scenario C'!$K$5=9254027,'Validation Scenario C'!$K$5=9254065),0,'[5]2 - Pupil No.'!C19)</f>
        <v>311</v>
      </c>
      <c r="E63" s="158">
        <f>IF(OR('Validation Scenario C'!$K$5=9254027,'Validation Scenario C'!$K$5=9254065),0,'[5]2a - Class Structure'!O250)</f>
        <v>311</v>
      </c>
      <c r="F63" s="142" t="str">
        <f>IFERROR(IF(D63=E63,"CORRECT","INCORRECT"),"INCORRECT")</f>
        <v>CORRECT</v>
      </c>
    </row>
    <row r="64" spans="3:8" x14ac:dyDescent="0.25">
      <c r="C64" s="139" t="s">
        <v>5</v>
      </c>
      <c r="D64" s="158">
        <f>IF(OR('Validation Scenario C'!$K$5=9254027,'Validation Scenario C'!$K$5=9254065),0,'[5]2 - Pupil No.'!D19)</f>
        <v>313</v>
      </c>
      <c r="E64" s="158">
        <f>IF(OR('Validation Scenario C'!$K$5=9254027,'Validation Scenario C'!$K$5=9254065),0,'[5]2a - Class Structure'!O373)</f>
        <v>313</v>
      </c>
      <c r="F64" s="142" t="str">
        <f>IFERROR(IF(D64=E64,"CORRECT","INCORRECT"),"INCORRECT")</f>
        <v>CORRECT</v>
      </c>
    </row>
    <row r="65" spans="3:8" ht="13.8" thickBot="1" x14ac:dyDescent="0.3">
      <c r="C65" s="144"/>
      <c r="D65" s="145"/>
      <c r="E65" s="145"/>
      <c r="F65" s="146"/>
    </row>
    <row r="66" spans="3:8" ht="13.8" thickBot="1" x14ac:dyDescent="0.3"/>
    <row r="67" spans="3:8" ht="15" customHeight="1" x14ac:dyDescent="0.25">
      <c r="C67" s="173" t="s">
        <v>165</v>
      </c>
      <c r="D67" s="175"/>
    </row>
    <row r="68" spans="3:8" x14ac:dyDescent="0.25">
      <c r="C68" s="139" t="s">
        <v>138</v>
      </c>
      <c r="D68" s="141"/>
    </row>
    <row r="69" spans="3:8" x14ac:dyDescent="0.25">
      <c r="C69" s="139"/>
      <c r="D69" s="141"/>
    </row>
    <row r="70" spans="3:8" x14ac:dyDescent="0.25">
      <c r="C70" s="139" t="s">
        <v>166</v>
      </c>
      <c r="D70" s="142" t="str">
        <f>IF(AND('Scenario C'!L75=0,'Scenario C'!N75=0),"CORRECT","INCORRECT")</f>
        <v>CORRECT</v>
      </c>
    </row>
    <row r="71" spans="3:8" ht="13.8" thickBot="1" x14ac:dyDescent="0.3">
      <c r="C71" s="144"/>
      <c r="D71" s="146"/>
    </row>
    <row r="72" spans="3:8" ht="13.8" thickBot="1" x14ac:dyDescent="0.3"/>
    <row r="73" spans="3:8" ht="15" customHeight="1" x14ac:dyDescent="0.25">
      <c r="C73" s="173" t="s">
        <v>167</v>
      </c>
      <c r="D73" s="175"/>
    </row>
    <row r="74" spans="3:8" x14ac:dyDescent="0.25">
      <c r="C74" s="139" t="s">
        <v>138</v>
      </c>
      <c r="D74" s="141"/>
    </row>
    <row r="75" spans="3:8" x14ac:dyDescent="0.25">
      <c r="C75" s="139"/>
      <c r="D75" s="141"/>
      <c r="E75" s="159"/>
      <c r="F75" s="159"/>
      <c r="G75" s="159"/>
      <c r="H75" s="159"/>
    </row>
    <row r="76" spans="3:8" x14ac:dyDescent="0.25">
      <c r="C76" s="139" t="s">
        <v>168</v>
      </c>
      <c r="D76" s="142" t="str">
        <f>IF('[5]4a - Teaching Staff'!L1=0,"CORRECT","INCORRECT")</f>
        <v>CORRECT</v>
      </c>
      <c r="E76" s="140"/>
      <c r="F76" s="140"/>
      <c r="G76" s="140"/>
      <c r="H76" s="140"/>
    </row>
    <row r="77" spans="3:8" ht="13.8" thickBot="1" x14ac:dyDescent="0.3">
      <c r="C77" s="144" t="s">
        <v>169</v>
      </c>
      <c r="D77" s="152" t="str">
        <f>IF('[5]5a - Support Staff'!R1=0,"CORRECT","INCORRECT")</f>
        <v>CORRECT</v>
      </c>
      <c r="E77" s="140"/>
      <c r="F77" s="140"/>
      <c r="G77" s="140"/>
      <c r="H77" s="140"/>
    </row>
    <row r="78" spans="3:8" ht="13.8" thickBot="1" x14ac:dyDescent="0.3">
      <c r="E78" s="140"/>
      <c r="F78" s="140"/>
      <c r="G78" s="140"/>
      <c r="H78" s="140"/>
    </row>
    <row r="79" spans="3:8" ht="15" customHeight="1" x14ac:dyDescent="0.25">
      <c r="C79" s="170" t="s">
        <v>170</v>
      </c>
      <c r="D79" s="171"/>
      <c r="E79" s="171"/>
      <c r="F79" s="171"/>
      <c r="G79" s="171"/>
      <c r="H79" s="172"/>
    </row>
    <row r="80" spans="3:8" x14ac:dyDescent="0.25">
      <c r="C80" s="139"/>
      <c r="D80" s="140" t="str">
        <f>"Status 2022/23 "</f>
        <v xml:space="preserve">Status 2022/23 </v>
      </c>
      <c r="E80" s="140" t="str">
        <f>"Status 2023/24 "</f>
        <v xml:space="preserve">Status 2023/24 </v>
      </c>
      <c r="F80" s="140" t="str">
        <f>"Status 2024/25 "</f>
        <v xml:space="preserve">Status 2024/25 </v>
      </c>
      <c r="G80" s="140" t="str">
        <f>"Status 2025/26 "</f>
        <v xml:space="preserve">Status 2025/26 </v>
      </c>
      <c r="H80" s="141" t="str">
        <f>"Status 2026/27 "</f>
        <v xml:space="preserve">Status 2026/27 </v>
      </c>
    </row>
    <row r="81" spans="3:8" x14ac:dyDescent="0.25">
      <c r="C81" s="139"/>
      <c r="D81" s="140"/>
      <c r="E81" s="140"/>
      <c r="F81" s="140"/>
      <c r="G81" s="140"/>
      <c r="H81" s="141"/>
    </row>
    <row r="82" spans="3:8" x14ac:dyDescent="0.25">
      <c r="C82" s="139" t="s">
        <v>171</v>
      </c>
      <c r="D82" s="154" t="str">
        <f>IF(ISBLANK('[5]Extended Provision'!E296), "NOT ENTERED", "ENTERED")</f>
        <v>ENTERED</v>
      </c>
      <c r="E82" s="154" t="str">
        <f>IF(ISBLANK('[5]Extended Provision'!F296), "NOT ENTERED", "ENTERED")</f>
        <v>ENTERED</v>
      </c>
      <c r="F82" s="154" t="str">
        <f>IF(ISBLANK('[5]Extended Provision'!G296), "NOT ENTERED", "ENTERED")</f>
        <v>ENTERED</v>
      </c>
      <c r="G82" s="154" t="str">
        <f>IF(ISBLANK('[5]Extended Provision'!H296), "NOT ENTERED", "ENTERED")</f>
        <v>ENTERED</v>
      </c>
      <c r="H82" s="155" t="str">
        <f>IF(ISBLANK('[5]Extended Provision'!I296), "NOT ENTERED", "ENTERED")</f>
        <v>ENTERED</v>
      </c>
    </row>
    <row r="83" spans="3:8" x14ac:dyDescent="0.25">
      <c r="C83" s="139" t="s">
        <v>172</v>
      </c>
      <c r="D83" s="154" t="str">
        <f>IF(ISBLANK('[5]Extended Provision'!E588), "NOT ENTERED", "ENTERED")</f>
        <v>ENTERED</v>
      </c>
      <c r="E83" s="154" t="str">
        <f>IF(ISBLANK('[5]Extended Provision'!F588), "NOT ENTERED", "ENTERED")</f>
        <v>ENTERED</v>
      </c>
      <c r="F83" s="154" t="str">
        <f>IF(ISBLANK('[5]Extended Provision'!G588), "NOT ENTERED", "ENTERED")</f>
        <v>ENTERED</v>
      </c>
      <c r="G83" s="154" t="str">
        <f>IF(ISBLANK('[5]Extended Provision'!H588), "NOT ENTERED", "ENTERED")</f>
        <v>ENTERED</v>
      </c>
      <c r="H83" s="155" t="str">
        <f>IF(ISBLANK('[5]Extended Provision'!I588), "NOT ENTERED", "ENTERED")</f>
        <v>ENTERED</v>
      </c>
    </row>
    <row r="84" spans="3:8" ht="13.8" thickBot="1" x14ac:dyDescent="0.3">
      <c r="C84" s="144"/>
      <c r="D84" s="145"/>
      <c r="E84" s="145"/>
      <c r="F84" s="145"/>
      <c r="G84" s="145"/>
      <c r="H84" s="146"/>
    </row>
    <row r="85" spans="3:8" ht="13.8" thickBot="1" x14ac:dyDescent="0.3"/>
    <row r="86" spans="3:8" x14ac:dyDescent="0.25">
      <c r="C86" s="173" t="s">
        <v>173</v>
      </c>
      <c r="D86" s="174"/>
      <c r="E86" s="175"/>
    </row>
    <row r="87" spans="3:8" x14ac:dyDescent="0.25">
      <c r="C87" s="139" t="s">
        <v>138</v>
      </c>
      <c r="D87" s="140"/>
      <c r="E87" s="141" t="s">
        <v>141</v>
      </c>
    </row>
    <row r="88" spans="3:8" x14ac:dyDescent="0.25">
      <c r="C88" s="139"/>
      <c r="D88" s="140"/>
      <c r="E88" s="141"/>
    </row>
    <row r="89" spans="3:8" x14ac:dyDescent="0.25">
      <c r="C89" s="139" t="s">
        <v>174</v>
      </c>
      <c r="D89" s="140"/>
      <c r="E89" s="142" t="str">
        <f>IF('Scenario C'!J14="", "NOT ENTERED", "ENTERED")</f>
        <v>ENTERED</v>
      </c>
    </row>
    <row r="90" spans="3:8" ht="13.8" thickBot="1" x14ac:dyDescent="0.3">
      <c r="C90" s="144"/>
      <c r="D90" s="145"/>
      <c r="E90" s="146"/>
    </row>
  </sheetData>
  <sheetProtection algorithmName="SHA-512" hashValue="4N062AVOmk6ZoMhQSxbNk3OB5XW4qnMAvRtVTvZs6W+XthddwbybwYjiuETfCDX1DnF1lTSAHui7kjVPaHoM+A==" saltValue="DH1yv9FRep4fZlXGdTi65Q==" spinCount="100000" sheet="1" objects="1" scenarios="1"/>
  <mergeCells count="20">
    <mergeCell ref="D25:E25"/>
    <mergeCell ref="C3:N3"/>
    <mergeCell ref="C5:F5"/>
    <mergeCell ref="H7:L7"/>
    <mergeCell ref="H10:J10"/>
    <mergeCell ref="H11:J11"/>
    <mergeCell ref="H12:J12"/>
    <mergeCell ref="H13:J13"/>
    <mergeCell ref="C14:E14"/>
    <mergeCell ref="H14:J14"/>
    <mergeCell ref="C21:D21"/>
    <mergeCell ref="C23:E23"/>
    <mergeCell ref="C79:H79"/>
    <mergeCell ref="C86:E86"/>
    <mergeCell ref="C28:I28"/>
    <mergeCell ref="C47:H47"/>
    <mergeCell ref="C54:G54"/>
    <mergeCell ref="C60:F60"/>
    <mergeCell ref="C67:D67"/>
    <mergeCell ref="C73:D73"/>
  </mergeCells>
  <conditionalFormatting sqref="F8">
    <cfRule type="cellIs" dxfId="57" priority="68" operator="notEqual">
      <formula>"CORRECT"</formula>
    </cfRule>
    <cfRule type="colorScale" priority="69">
      <colorScale>
        <cfvo type="min"/>
        <cfvo type="max"/>
        <color rgb="FFFF7128"/>
        <color rgb="FFFFEF9C"/>
      </colorScale>
    </cfRule>
    <cfRule type="cellIs" dxfId="56" priority="70" operator="equal">
      <formula>"CORRECT"</formula>
    </cfRule>
  </conditionalFormatting>
  <conditionalFormatting sqref="F9">
    <cfRule type="cellIs" dxfId="55" priority="65" operator="notEqual">
      <formula>"CORRECT"</formula>
    </cfRule>
    <cfRule type="colorScale" priority="66">
      <colorScale>
        <cfvo type="min"/>
        <cfvo type="max"/>
        <color rgb="FFFF7128"/>
        <color rgb="FFFFEF9C"/>
      </colorScale>
    </cfRule>
    <cfRule type="cellIs" dxfId="54" priority="67" operator="equal">
      <formula>"CORRECT"</formula>
    </cfRule>
  </conditionalFormatting>
  <conditionalFormatting sqref="D32:H38">
    <cfRule type="cellIs" dxfId="53" priority="62" operator="notEqual">
      <formula>"CORRECT"</formula>
    </cfRule>
    <cfRule type="colorScale" priority="63">
      <colorScale>
        <cfvo type="min"/>
        <cfvo type="max"/>
        <color rgb="FFFF7128"/>
        <color rgb="FFFFEF9C"/>
      </colorScale>
    </cfRule>
    <cfRule type="cellIs" dxfId="52" priority="64" operator="equal">
      <formula>"CORRECT"</formula>
    </cfRule>
  </conditionalFormatting>
  <conditionalFormatting sqref="L10 D57:F57 D32:H38">
    <cfRule type="cellIs" dxfId="51" priority="60" operator="equal">
      <formula>"ENTERED"</formula>
    </cfRule>
    <cfRule type="cellIs" dxfId="50" priority="61" operator="notEqual">
      <formula>"""INCORRECT"""</formula>
    </cfRule>
  </conditionalFormatting>
  <conditionalFormatting sqref="L11:L26">
    <cfRule type="cellIs" dxfId="49" priority="58" operator="equal">
      <formula>"ENTERED"</formula>
    </cfRule>
    <cfRule type="cellIs" dxfId="48" priority="59" operator="notEqual">
      <formula>"""INCORRECT"""</formula>
    </cfRule>
  </conditionalFormatting>
  <conditionalFormatting sqref="E17">
    <cfRule type="cellIs" dxfId="47" priority="56" operator="equal">
      <formula>"ENTERED"</formula>
    </cfRule>
    <cfRule type="cellIs" dxfId="46" priority="57" operator="notEqual">
      <formula>"""INCORRECT"""</formula>
    </cfRule>
  </conditionalFormatting>
  <conditionalFormatting sqref="D25:E25">
    <cfRule type="cellIs" dxfId="45" priority="54" operator="notEqual">
      <formula>"No incorrect account codes found"</formula>
    </cfRule>
    <cfRule type="cellIs" dxfId="44" priority="55" operator="equal">
      <formula>"No incorrect account codes found"</formula>
    </cfRule>
  </conditionalFormatting>
  <conditionalFormatting sqref="D12">
    <cfRule type="cellIs" dxfId="43" priority="52" operator="equal">
      <formula>"ENTERED"</formula>
    </cfRule>
    <cfRule type="cellIs" dxfId="42" priority="53" operator="notEqual">
      <formula>"""INCORRECT"""</formula>
    </cfRule>
  </conditionalFormatting>
  <conditionalFormatting sqref="E21">
    <cfRule type="cellIs" dxfId="41" priority="50" operator="equal">
      <formula>"ENTERED"</formula>
    </cfRule>
    <cfRule type="cellIs" dxfId="40" priority="51" operator="notEqual">
      <formula>"""INCORRECT"""</formula>
    </cfRule>
  </conditionalFormatting>
  <conditionalFormatting sqref="D50:H51">
    <cfRule type="cellIs" dxfId="39" priority="48" operator="equal">
      <formula>"ENTERED"</formula>
    </cfRule>
    <cfRule type="cellIs" dxfId="38" priority="49" operator="notEqual">
      <formula>"""INCORRECT"""</formula>
    </cfRule>
  </conditionalFormatting>
  <conditionalFormatting sqref="F63:F64">
    <cfRule type="cellIs" dxfId="37" priority="45" operator="notEqual">
      <formula>"CORRECT"</formula>
    </cfRule>
    <cfRule type="colorScale" priority="46">
      <colorScale>
        <cfvo type="min"/>
        <cfvo type="max"/>
        <color rgb="FFFF7128"/>
        <color rgb="FFFFEF9C"/>
      </colorScale>
    </cfRule>
    <cfRule type="cellIs" dxfId="36" priority="47" operator="equal">
      <formula>"CORRECT"</formula>
    </cfRule>
  </conditionalFormatting>
  <conditionalFormatting sqref="D70">
    <cfRule type="cellIs" dxfId="35" priority="42" operator="notEqual">
      <formula>"CORRECT"</formula>
    </cfRule>
    <cfRule type="colorScale" priority="43">
      <colorScale>
        <cfvo type="min"/>
        <cfvo type="max"/>
        <color rgb="FFFF7128"/>
        <color rgb="FFFFEF9C"/>
      </colorScale>
    </cfRule>
    <cfRule type="cellIs" dxfId="34" priority="44" operator="equal">
      <formula>"CORRECT"</formula>
    </cfRule>
  </conditionalFormatting>
  <conditionalFormatting sqref="D31:H31">
    <cfRule type="cellIs" dxfId="33" priority="37" operator="equal">
      <formula>"ENTERED"</formula>
    </cfRule>
    <cfRule type="cellIs" dxfId="32" priority="38" operator="notEqual">
      <formula>"""INCORRECT"""</formula>
    </cfRule>
  </conditionalFormatting>
  <conditionalFormatting sqref="D31:H31">
    <cfRule type="cellIs" dxfId="31" priority="39" operator="notEqual">
      <formula>"CORRECT"</formula>
    </cfRule>
    <cfRule type="colorScale" priority="40">
      <colorScale>
        <cfvo type="min"/>
        <cfvo type="max"/>
        <color rgb="FFFF7128"/>
        <color rgb="FFFFEF9C"/>
      </colorScale>
    </cfRule>
    <cfRule type="cellIs" dxfId="30" priority="41" operator="equal">
      <formula>"CORRECT"</formula>
    </cfRule>
  </conditionalFormatting>
  <conditionalFormatting sqref="G57">
    <cfRule type="cellIs" dxfId="29" priority="35" operator="equal">
      <formula>"ENTERED"</formula>
    </cfRule>
    <cfRule type="cellIs" dxfId="28" priority="36" operator="notEqual">
      <formula>"""INCORRECT"""</formula>
    </cfRule>
  </conditionalFormatting>
  <conditionalFormatting sqref="D77">
    <cfRule type="cellIs" dxfId="27" priority="32" operator="notEqual">
      <formula>"CORRECT"</formula>
    </cfRule>
    <cfRule type="colorScale" priority="33">
      <colorScale>
        <cfvo type="min"/>
        <cfvo type="max"/>
        <color rgb="FFFF7128"/>
        <color rgb="FFFFEF9C"/>
      </colorScale>
    </cfRule>
    <cfRule type="cellIs" dxfId="26" priority="34" operator="equal">
      <formula>"CORRECT"</formula>
    </cfRule>
  </conditionalFormatting>
  <conditionalFormatting sqref="D76">
    <cfRule type="cellIs" dxfId="25" priority="29" operator="notEqual">
      <formula>"CORRECT"</formula>
    </cfRule>
    <cfRule type="colorScale" priority="30">
      <colorScale>
        <cfvo type="min"/>
        <cfvo type="max"/>
        <color rgb="FFFF7128"/>
        <color rgb="FFFFEF9C"/>
      </colorScale>
    </cfRule>
    <cfRule type="cellIs" dxfId="24" priority="31" operator="equal">
      <formula>"CORRECT"</formula>
    </cfRule>
  </conditionalFormatting>
  <conditionalFormatting sqref="I31:I34">
    <cfRule type="cellIs" dxfId="23" priority="26" operator="notEqual">
      <formula>"CORRECT"</formula>
    </cfRule>
    <cfRule type="colorScale" priority="27">
      <colorScale>
        <cfvo type="min"/>
        <cfvo type="max"/>
        <color rgb="FFFF7128"/>
        <color rgb="FFFFEF9C"/>
      </colorScale>
    </cfRule>
    <cfRule type="cellIs" dxfId="22" priority="28" operator="equal">
      <formula>"CORRECT"</formula>
    </cfRule>
  </conditionalFormatting>
  <conditionalFormatting sqref="I31:I34">
    <cfRule type="cellIs" dxfId="21" priority="24" operator="equal">
      <formula>"ENTERED"</formula>
    </cfRule>
    <cfRule type="cellIs" dxfId="20" priority="25" operator="notEqual">
      <formula>"""INCORRECT"""</formula>
    </cfRule>
  </conditionalFormatting>
  <conditionalFormatting sqref="I36:I37">
    <cfRule type="cellIs" dxfId="19" priority="19" operator="equal">
      <formula>"ENTERED"</formula>
    </cfRule>
    <cfRule type="cellIs" dxfId="18" priority="20" operator="notEqual">
      <formula>"""INCORRECT"""</formula>
    </cfRule>
  </conditionalFormatting>
  <conditionalFormatting sqref="I36:I37">
    <cfRule type="cellIs" dxfId="17" priority="21" operator="notEqual">
      <formula>"CORRECT"</formula>
    </cfRule>
    <cfRule type="colorScale" priority="22">
      <colorScale>
        <cfvo type="min"/>
        <cfvo type="max"/>
        <color rgb="FFFF7128"/>
        <color rgb="FFFFEF9C"/>
      </colorScale>
    </cfRule>
    <cfRule type="cellIs" dxfId="16" priority="23" operator="equal">
      <formula>"CORRECT"</formula>
    </cfRule>
  </conditionalFormatting>
  <conditionalFormatting sqref="I38">
    <cfRule type="cellIs" dxfId="15" priority="17" operator="equal">
      <formula>"ENTERED"</formula>
    </cfRule>
    <cfRule type="cellIs" dxfId="14" priority="18" operator="notEqual">
      <formula>"""INCORRECT"""</formula>
    </cfRule>
  </conditionalFormatting>
  <conditionalFormatting sqref="I35">
    <cfRule type="cellIs" dxfId="13" priority="12" operator="equal">
      <formula>"ENTERED"</formula>
    </cfRule>
    <cfRule type="cellIs" dxfId="12" priority="13" operator="notEqual">
      <formula>"""INCORRECT"""</formula>
    </cfRule>
  </conditionalFormatting>
  <conditionalFormatting sqref="I35">
    <cfRule type="cellIs" dxfId="11" priority="14" operator="notEqual">
      <formula>"CORRECT"</formula>
    </cfRule>
    <cfRule type="colorScale" priority="15">
      <colorScale>
        <cfvo type="min"/>
        <cfvo type="max"/>
        <color rgb="FFFF7128"/>
        <color rgb="FFFFEF9C"/>
      </colorScale>
    </cfRule>
    <cfRule type="cellIs" dxfId="10" priority="16" operator="equal">
      <formula>"CORRECT"</formula>
    </cfRule>
  </conditionalFormatting>
  <conditionalFormatting sqref="D82:H82">
    <cfRule type="cellIs" dxfId="9" priority="10" operator="equal">
      <formula>"ENTERED"</formula>
    </cfRule>
    <cfRule type="cellIs" dxfId="8" priority="11" operator="notEqual">
      <formula>"""INCORRECT"""</formula>
    </cfRule>
  </conditionalFormatting>
  <conditionalFormatting sqref="D83:H83">
    <cfRule type="cellIs" dxfId="7" priority="8" operator="equal">
      <formula>"ENTERED"</formula>
    </cfRule>
    <cfRule type="cellIs" dxfId="6" priority="9" operator="notEqual">
      <formula>"""INCORRECT"""</formula>
    </cfRule>
  </conditionalFormatting>
  <conditionalFormatting sqref="D39:I45">
    <cfRule type="cellIs" dxfId="5" priority="5" operator="notEqual">
      <formula>"CORRECT"</formula>
    </cfRule>
    <cfRule type="colorScale" priority="6">
      <colorScale>
        <cfvo type="min"/>
        <cfvo type="max"/>
        <color rgb="FFFF7128"/>
        <color rgb="FFFFEF9C"/>
      </colorScale>
    </cfRule>
    <cfRule type="cellIs" dxfId="4" priority="7" operator="equal">
      <formula>"CORRECT"</formula>
    </cfRule>
  </conditionalFormatting>
  <conditionalFormatting sqref="D39:I45">
    <cfRule type="cellIs" dxfId="3" priority="3" operator="equal">
      <formula>"ENTERED"</formula>
    </cfRule>
    <cfRule type="cellIs" dxfId="2" priority="4" operator="notEqual">
      <formula>"""INCORRECT"""</formula>
    </cfRule>
  </conditionalFormatting>
  <conditionalFormatting sqref="E89">
    <cfRule type="cellIs" dxfId="1" priority="1" operator="equal">
      <formula>"ENTERED"</formula>
    </cfRule>
    <cfRule type="cellIs" dxfId="0" priority="2" operator="notEqual">
      <formula>"""INCORRECT"""</formula>
    </cfRule>
  </conditionalFormatting>
  <pageMargins left="0.25" right="0.25" top="0.75" bottom="0.75" header="0.3" footer="0.3"/>
  <pageSetup scale="56" orientation="landscape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96633"/>
    <pageSetUpPr fitToPage="1"/>
  </sheetPr>
  <dimension ref="A1:Q22"/>
  <sheetViews>
    <sheetView showGridLines="0" showRowColHeaders="0" workbookViewId="0">
      <pane ySplit="22" topLeftCell="A47" activePane="bottomLeft" state="frozen"/>
      <selection activeCell="A22" sqref="A22"/>
      <selection pane="bottomLeft" activeCell="U67" sqref="U67"/>
    </sheetView>
  </sheetViews>
  <sheetFormatPr defaultColWidth="9.109375" defaultRowHeight="13.8" x14ac:dyDescent="0.3"/>
  <cols>
    <col min="1" max="1" width="25.6640625" style="160" bestFit="1" customWidth="1"/>
    <col min="2" max="2" width="12" style="160" bestFit="1" customWidth="1"/>
    <col min="3" max="3" width="10.6640625" style="160" bestFit="1" customWidth="1"/>
    <col min="4" max="4" width="11.33203125" style="160" customWidth="1"/>
    <col min="5" max="7" width="10.6640625" style="160" customWidth="1"/>
    <col min="8" max="16384" width="9.109375" style="160"/>
  </cols>
  <sheetData>
    <row r="1" spans="1:11" hidden="1" x14ac:dyDescent="0.3">
      <c r="A1" s="161" t="s">
        <v>193</v>
      </c>
      <c r="B1" s="161"/>
      <c r="C1" s="161"/>
      <c r="D1" s="161"/>
      <c r="E1" s="161"/>
      <c r="F1" s="161"/>
      <c r="G1" s="161"/>
    </row>
    <row r="2" spans="1:11" hidden="1" x14ac:dyDescent="0.3">
      <c r="A2" s="161" t="s">
        <v>192</v>
      </c>
      <c r="B2" s="167" t="str">
        <f>'Scenario C'!B3</f>
        <v>2021/22</v>
      </c>
      <c r="C2" s="167" t="str">
        <f>'Scenario C'!C3</f>
        <v>2022/23</v>
      </c>
      <c r="D2" s="167" t="str">
        <f>'Scenario C'!D3</f>
        <v>2023/24</v>
      </c>
      <c r="E2" s="167" t="str">
        <f>'Scenario C'!E3</f>
        <v>2024/25</v>
      </c>
      <c r="F2" s="167" t="str">
        <f>'Scenario C'!F3</f>
        <v>2025/26</v>
      </c>
      <c r="G2" s="167" t="str">
        <f>'Scenario C'!G3</f>
        <v>2026/27</v>
      </c>
    </row>
    <row r="3" spans="1:11" hidden="1" x14ac:dyDescent="0.3">
      <c r="A3" s="161" t="s">
        <v>191</v>
      </c>
      <c r="B3" s="162">
        <f>-SUM(-'Scenario C'!B21,'Scenario C'!B37)</f>
        <v>1544242.26</v>
      </c>
      <c r="C3" s="162">
        <f>-SUM(-'Scenario C'!C21,'Scenario C'!C37)</f>
        <v>1597349.6400000001</v>
      </c>
      <c r="D3" s="162">
        <f>-SUM(-'Scenario C'!D21,'Scenario C'!D37)</f>
        <v>1644803.4595030472</v>
      </c>
      <c r="E3" s="162">
        <f>-SUM(-'Scenario C'!E21,'Scenario C'!E37)</f>
        <v>1660192.6483168991</v>
      </c>
      <c r="F3" s="162">
        <f>-SUM(-'Scenario C'!F21,'Scenario C'!F37)</f>
        <v>1619534.0172157853</v>
      </c>
      <c r="G3" s="162">
        <f>-SUM(-'Scenario C'!G21,'Scenario C'!G37)</f>
        <v>1553705.2338845532</v>
      </c>
    </row>
    <row r="4" spans="1:11" hidden="1" x14ac:dyDescent="0.3">
      <c r="A4" s="161" t="s">
        <v>190</v>
      </c>
      <c r="B4" s="162">
        <f>SUM(-'Scenario C'!B19,'Scenario C'!B37)</f>
        <v>-1481362.26</v>
      </c>
      <c r="C4" s="162">
        <f>SUM(-'Scenario C'!C19,'Scenario C'!C37)</f>
        <v>-1535554.09</v>
      </c>
      <c r="D4" s="162">
        <f>SUM(-'Scenario C'!D19,'Scenario C'!D37)</f>
        <v>-1540875.8289030469</v>
      </c>
      <c r="E4" s="162">
        <f>SUM(-'Scenario C'!E19,'Scenario C'!E37)</f>
        <v>-1532230.6968970641</v>
      </c>
      <c r="F4" s="162">
        <f>SUM(-'Scenario C'!F19,'Scenario C'!F37)</f>
        <v>-1519502.8828189245</v>
      </c>
      <c r="G4" s="162">
        <f>SUM(-'Scenario C'!G19,'Scenario C'!G37)</f>
        <v>-1530311.4887512953</v>
      </c>
    </row>
    <row r="5" spans="1:11" hidden="1" x14ac:dyDescent="0.3">
      <c r="A5" s="161" t="s">
        <v>53</v>
      </c>
      <c r="B5" s="162">
        <f>'Scenario C'!B74</f>
        <v>1482446.71</v>
      </c>
      <c r="C5" s="162">
        <f>'Scenario C'!C74</f>
        <v>1493422.0093999996</v>
      </c>
      <c r="D5" s="162">
        <f>'Scenario C'!D74</f>
        <v>1516841.5080832122</v>
      </c>
      <c r="E5" s="162">
        <f>'Scenario C'!E74</f>
        <v>1560161.5139200382</v>
      </c>
      <c r="F5" s="162">
        <f>'Scenario C'!F74</f>
        <v>1596140.2720825274</v>
      </c>
      <c r="G5" s="162">
        <f>'Scenario C'!G74</f>
        <v>1634708.8830554571</v>
      </c>
    </row>
    <row r="6" spans="1:11" hidden="1" x14ac:dyDescent="0.3">
      <c r="A6" s="161" t="s">
        <v>189</v>
      </c>
      <c r="B6" s="162">
        <f>'Scenario C'!B80</f>
        <v>-61795.550000000047</v>
      </c>
      <c r="C6" s="162">
        <f>'Scenario C'!C80</f>
        <v>-103927.6306000005</v>
      </c>
      <c r="D6" s="162">
        <f>'Scenario C'!D80</f>
        <v>-127961.95141983498</v>
      </c>
      <c r="E6" s="162">
        <f>'Scenario C'!E80</f>
        <v>-100031.13439686084</v>
      </c>
      <c r="F6" s="162">
        <f>'Scenario C'!F80</f>
        <v>-23393.745133257937</v>
      </c>
      <c r="G6" s="162">
        <f>'Scenario C'!G80</f>
        <v>81003.649170903955</v>
      </c>
    </row>
    <row r="7" spans="1:11" hidden="1" x14ac:dyDescent="0.3">
      <c r="A7" s="161" t="s">
        <v>188</v>
      </c>
      <c r="B7" s="162">
        <f>'Scenario C'!B78</f>
        <v>1084.4499999999534</v>
      </c>
      <c r="C7" s="162">
        <f>'Scenario C'!C78</f>
        <v>-42132.080600000452</v>
      </c>
      <c r="D7" s="162">
        <f>'Scenario C'!D78</f>
        <v>-24034.32081983448</v>
      </c>
      <c r="E7" s="162">
        <f>'Scenario C'!E78</f>
        <v>27930.817022974137</v>
      </c>
      <c r="F7" s="162">
        <f>'Scenario C'!F78</f>
        <v>76637.389263602905</v>
      </c>
      <c r="G7" s="162">
        <f>'Scenario C'!G78</f>
        <v>104397.39430416189</v>
      </c>
    </row>
    <row r="8" spans="1:11" hidden="1" x14ac:dyDescent="0.3">
      <c r="A8" s="161" t="s">
        <v>158</v>
      </c>
      <c r="B8" s="166">
        <f>'[5]4a - Teaching Staff'!E12</f>
        <v>12.539</v>
      </c>
      <c r="C8" s="166">
        <f>'[5]4a - Teaching Staff'!F12</f>
        <v>10.638999999999999</v>
      </c>
      <c r="D8" s="166">
        <f>'[5]4a - Teaching Staff'!G12</f>
        <v>10.638999999999999</v>
      </c>
      <c r="E8" s="166">
        <f>'[5]4a - Teaching Staff'!H12</f>
        <v>10.638999999999999</v>
      </c>
      <c r="F8" s="166">
        <f>'[5]4a - Teaching Staff'!I12</f>
        <v>10.638999999999999</v>
      </c>
      <c r="G8" s="166">
        <f>'[5]4a - Teaching Staff'!J12</f>
        <v>10.638999999999999</v>
      </c>
    </row>
    <row r="9" spans="1:11" hidden="1" x14ac:dyDescent="0.3">
      <c r="A9" s="161" t="s">
        <v>187</v>
      </c>
      <c r="B9" s="166">
        <f>'[5]4a - Teaching Staff'!E13</f>
        <v>13.539</v>
      </c>
      <c r="C9" s="166">
        <f>'[5]4a - Teaching Staff'!F13</f>
        <v>11.638999999999999</v>
      </c>
      <c r="D9" s="166">
        <f>'[5]4a - Teaching Staff'!G13</f>
        <v>11.638999999999999</v>
      </c>
      <c r="E9" s="166">
        <f>'[5]4a - Teaching Staff'!H13</f>
        <v>11.638999999999999</v>
      </c>
      <c r="F9" s="166">
        <f>'[5]4a - Teaching Staff'!I13</f>
        <v>11.638999999999999</v>
      </c>
      <c r="G9" s="166">
        <f>'[5]4a - Teaching Staff'!J13</f>
        <v>11.638999999999999</v>
      </c>
    </row>
    <row r="10" spans="1:11" hidden="1" x14ac:dyDescent="0.3">
      <c r="A10" s="161" t="s">
        <v>186</v>
      </c>
      <c r="B10" s="165">
        <f t="shared" ref="B10:G10" si="0">B15/B8</f>
        <v>24.563362309594066</v>
      </c>
      <c r="C10" s="165">
        <f t="shared" si="0"/>
        <v>28.856095497697154</v>
      </c>
      <c r="D10" s="165">
        <f t="shared" si="0"/>
        <v>29.2320706833349</v>
      </c>
      <c r="E10" s="165">
        <f t="shared" si="0"/>
        <v>29.420058276153775</v>
      </c>
      <c r="F10" s="165">
        <f t="shared" si="0"/>
        <v>29.326064479744339</v>
      </c>
      <c r="G10" s="165">
        <f t="shared" si="0"/>
        <v>29.514052072563214</v>
      </c>
    </row>
    <row r="11" spans="1:11" hidden="1" x14ac:dyDescent="0.3">
      <c r="A11" s="161" t="s">
        <v>185</v>
      </c>
      <c r="B11" s="165">
        <f t="shared" ref="B11:G11" si="1">B15/B9</f>
        <v>22.749095206440654</v>
      </c>
      <c r="C11" s="165">
        <f t="shared" si="1"/>
        <v>26.376836497980928</v>
      </c>
      <c r="D11" s="165">
        <f t="shared" si="1"/>
        <v>26.720508634762439</v>
      </c>
      <c r="E11" s="165">
        <f t="shared" si="1"/>
        <v>26.892344703153192</v>
      </c>
      <c r="F11" s="165">
        <f t="shared" si="1"/>
        <v>26.806426668957815</v>
      </c>
      <c r="G11" s="165">
        <f t="shared" si="1"/>
        <v>26.978262737348572</v>
      </c>
    </row>
    <row r="12" spans="1:11" hidden="1" x14ac:dyDescent="0.3">
      <c r="A12" s="161" t="s">
        <v>184</v>
      </c>
      <c r="B12" s="165">
        <f>'Scenario C'!B9</f>
        <v>0</v>
      </c>
      <c r="C12" s="165">
        <f>'Scenario C'!C9</f>
        <v>0</v>
      </c>
      <c r="D12" s="165">
        <f>'Scenario C'!D9</f>
        <v>0</v>
      </c>
      <c r="E12" s="165">
        <f>'Scenario C'!E9</f>
        <v>0</v>
      </c>
      <c r="F12" s="165">
        <f>'Scenario C'!F9</f>
        <v>0</v>
      </c>
      <c r="G12" s="165">
        <f>'Scenario C'!G9</f>
        <v>0</v>
      </c>
    </row>
    <row r="13" spans="1:11" hidden="1" x14ac:dyDescent="0.3">
      <c r="A13" s="161" t="s">
        <v>183</v>
      </c>
      <c r="B13" s="165">
        <f>'Scenario C'!B11</f>
        <v>0</v>
      </c>
      <c r="C13" s="165">
        <f>'Scenario C'!C11</f>
        <v>0</v>
      </c>
      <c r="D13" s="165">
        <f>'Scenario C'!D11</f>
        <v>0</v>
      </c>
      <c r="E13" s="165">
        <f>'Scenario C'!E11</f>
        <v>0</v>
      </c>
      <c r="F13" s="165">
        <f>'Scenario C'!F11</f>
        <v>0</v>
      </c>
      <c r="G13" s="165">
        <f>'Scenario C'!G11</f>
        <v>0</v>
      </c>
      <c r="K13" s="164"/>
    </row>
    <row r="14" spans="1:11" hidden="1" x14ac:dyDescent="0.3">
      <c r="A14" s="161" t="s">
        <v>182</v>
      </c>
      <c r="B14" s="163">
        <f>'Scenario C'!B5+'Scenario C'!B7</f>
        <v>308</v>
      </c>
      <c r="C14" s="163">
        <f>'Scenario C'!C5+'Scenario C'!C7</f>
        <v>307</v>
      </c>
      <c r="D14" s="163">
        <f>'Scenario C'!D5+'Scenario C'!D7</f>
        <v>311</v>
      </c>
      <c r="E14" s="163">
        <f>'Scenario C'!E5+'Scenario C'!E7</f>
        <v>313</v>
      </c>
      <c r="F14" s="163">
        <f>'Scenario C'!F5+'Scenario C'!F7</f>
        <v>312</v>
      </c>
      <c r="G14" s="163">
        <f>'Scenario C'!G5+'Scenario C'!G7</f>
        <v>314</v>
      </c>
    </row>
    <row r="15" spans="1:11" hidden="1" x14ac:dyDescent="0.3">
      <c r="A15" s="161" t="s">
        <v>181</v>
      </c>
      <c r="B15" s="163">
        <f t="shared" ref="B15:G15" si="2">SUM(B12:B14)</f>
        <v>308</v>
      </c>
      <c r="C15" s="163">
        <f t="shared" si="2"/>
        <v>307</v>
      </c>
      <c r="D15" s="163">
        <f t="shared" si="2"/>
        <v>311</v>
      </c>
      <c r="E15" s="163">
        <f t="shared" si="2"/>
        <v>313</v>
      </c>
      <c r="F15" s="163">
        <f t="shared" si="2"/>
        <v>312</v>
      </c>
      <c r="G15" s="163">
        <f t="shared" si="2"/>
        <v>314</v>
      </c>
    </row>
    <row r="16" spans="1:11" hidden="1" x14ac:dyDescent="0.3">
      <c r="A16" s="161" t="s">
        <v>180</v>
      </c>
      <c r="B16" s="162">
        <f t="shared" ref="B16:G16" si="3">B5/B15</f>
        <v>4813.1386688311686</v>
      </c>
      <c r="C16" s="162">
        <f t="shared" si="3"/>
        <v>4864.5668058631909</v>
      </c>
      <c r="D16" s="162">
        <f t="shared" si="3"/>
        <v>4877.3038845119363</v>
      </c>
      <c r="E16" s="162">
        <f t="shared" si="3"/>
        <v>4984.5415780192916</v>
      </c>
      <c r="F16" s="162">
        <f t="shared" si="3"/>
        <v>5115.8342053927163</v>
      </c>
      <c r="G16" s="162">
        <f t="shared" si="3"/>
        <v>5206.0792453995455</v>
      </c>
    </row>
    <row r="17" spans="1:17" hidden="1" x14ac:dyDescent="0.3">
      <c r="A17" s="161" t="s">
        <v>179</v>
      </c>
      <c r="B17" s="162">
        <f t="shared" ref="B17:G17" si="4">-B4/B15</f>
        <v>4809.6177272727273</v>
      </c>
      <c r="C17" s="162">
        <f t="shared" si="4"/>
        <v>5001.8048534201953</v>
      </c>
      <c r="D17" s="162">
        <f t="shared" si="4"/>
        <v>4954.5846588522409</v>
      </c>
      <c r="E17" s="162">
        <f t="shared" si="4"/>
        <v>4895.3057408851892</v>
      </c>
      <c r="F17" s="162">
        <f t="shared" si="4"/>
        <v>4870.2015474965528</v>
      </c>
      <c r="G17" s="162">
        <f t="shared" si="4"/>
        <v>4873.6034673608128</v>
      </c>
    </row>
    <row r="18" spans="1:17" hidden="1" x14ac:dyDescent="0.3">
      <c r="A18" s="161" t="s">
        <v>178</v>
      </c>
      <c r="B18" s="162">
        <f>'Scenario C'!B43</f>
        <v>739386.8</v>
      </c>
      <c r="C18" s="162">
        <f>'Scenario C'!C43</f>
        <v>752382</v>
      </c>
      <c r="D18" s="162">
        <f>'Scenario C'!D43</f>
        <v>792564.9575163268</v>
      </c>
      <c r="E18" s="162">
        <f>'Scenario C'!E43</f>
        <v>816157.19380327058</v>
      </c>
      <c r="F18" s="162">
        <f>'Scenario C'!F43</f>
        <v>837341.38388911402</v>
      </c>
      <c r="G18" s="162">
        <f>'Scenario C'!G43</f>
        <v>857892.47055923159</v>
      </c>
    </row>
    <row r="19" spans="1:17" hidden="1" x14ac:dyDescent="0.3">
      <c r="A19" s="161" t="s">
        <v>177</v>
      </c>
      <c r="B19" s="74">
        <f>SUM('Scenario C'!B43,'Scenario C'!B44,'Scenario C'!B45,'Scenario C'!B46,'Scenario C'!B47,'Scenario C'!B48,'[5]6 - Income &amp; Expenditure'!D87:D104)/'Scenario C'!B74</f>
        <v>0.78936587879101561</v>
      </c>
      <c r="C19" s="74">
        <f>SUM('Scenario C'!C43,'Scenario C'!C44,'Scenario C'!C45,'Scenario C'!C46,'Scenario C'!C47,'Scenario C'!C48,'[5]6 - Income &amp; Expenditure'!E87:E104)/'Scenario C'!C74</f>
        <v>0.79891145469280123</v>
      </c>
      <c r="D19" s="74">
        <f>SUM('Scenario C'!D43,'Scenario C'!D44,'Scenario C'!D45,'Scenario C'!D46,'Scenario C'!D47,'Scenario C'!D48,'[5]6 - Income &amp; Expenditure'!F87:F104)/'Scenario C'!D74</f>
        <v>0.81283859032016414</v>
      </c>
      <c r="E19" s="74">
        <f>SUM('Scenario C'!E43,'Scenario C'!E44,'Scenario C'!E45,'Scenario C'!E46,'Scenario C'!E47,'Scenario C'!E48,'[5]6 - Income &amp; Expenditure'!G87:G104)/'Scenario C'!E74</f>
        <v>0.8116915167690546</v>
      </c>
      <c r="F19" s="74">
        <f>SUM('Scenario C'!F43,'Scenario C'!F44,'Scenario C'!F45,'Scenario C'!F46,'Scenario C'!F47,'Scenario C'!F48,'[5]6 - Income &amp; Expenditure'!H87:H104)/'Scenario C'!F74</f>
        <v>0.81249427313415423</v>
      </c>
      <c r="G19" s="74">
        <f>SUM('Scenario C'!G43,'Scenario C'!G44,'Scenario C'!G45,'Scenario C'!G46,'Scenario C'!G47,'Scenario C'!G48,'[5]6 - Income &amp; Expenditure'!I87:I104)/'Scenario C'!G74</f>
        <v>0.81167945354467785</v>
      </c>
    </row>
    <row r="20" spans="1:17" hidden="1" x14ac:dyDescent="0.3">
      <c r="A20" s="161" t="s">
        <v>176</v>
      </c>
      <c r="B20" s="74">
        <f>SUM('[5]6 - Income &amp; Expenditure'!D105,'Scenario C'!B50:B73)/'Scenario C'!B74</f>
        <v>0.21063412120898431</v>
      </c>
      <c r="C20" s="74">
        <f>SUM('[5]6 - Income &amp; Expenditure'!E105,'Scenario C'!C50:C73)/'Scenario C'!C74</f>
        <v>0.20108854530719897</v>
      </c>
      <c r="D20" s="74">
        <f>SUM('[5]6 - Income &amp; Expenditure'!F105,'Scenario C'!D50:D73)/'Scenario C'!D74</f>
        <v>0.18716140967983635</v>
      </c>
      <c r="E20" s="74">
        <f>SUM('[5]6 - Income &amp; Expenditure'!G105,'Scenario C'!E50:E73)/'Scenario C'!E74</f>
        <v>0.18830848323094532</v>
      </c>
      <c r="F20" s="74">
        <f>SUM('[5]6 - Income &amp; Expenditure'!H105,'Scenario C'!F50:F73)/'Scenario C'!F74</f>
        <v>0.18750572686584599</v>
      </c>
      <c r="G20" s="74">
        <f>SUM('[5]6 - Income &amp; Expenditure'!I105,'Scenario C'!G50:G73)/'Scenario C'!G74</f>
        <v>0.18832054645532209</v>
      </c>
      <c r="H20" s="74"/>
    </row>
    <row r="21" spans="1:17" hidden="1" x14ac:dyDescent="0.3"/>
    <row r="22" spans="1:17" ht="15.6" x14ac:dyDescent="0.3">
      <c r="A22" s="185" t="s">
        <v>175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</row>
  </sheetData>
  <sheetProtection algorithmName="SHA-512" hashValue="GkdY5oxFkj+kz2f8XDlRfD5fIloDcKk9BBGet53agt0q5RAxCc98fJT7hQfX6N8MRAmWq4YKbPp3eFyIEPhqzQ==" saltValue="Xjo0asZLtzpNXOS9I8uGAA==" spinCount="100000" sheet="1" objects="1" scenarios="1"/>
  <mergeCells count="1">
    <mergeCell ref="A22:Q22"/>
  </mergeCells>
  <pageMargins left="0.25" right="0.25" top="0.75" bottom="0.75" header="0.3" footer="0.3"/>
  <pageSetup scale="56" fitToHeight="0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Scenario A Current</vt:lpstr>
      <vt:lpstr>Validation Scenario A</vt:lpstr>
      <vt:lpstr>Budget Dashboard SA</vt:lpstr>
      <vt:lpstr>Scenario B</vt:lpstr>
      <vt:lpstr>Validation Scenario B</vt:lpstr>
      <vt:lpstr>Budget Dashboard SB</vt:lpstr>
      <vt:lpstr>Scenario C</vt:lpstr>
      <vt:lpstr>Validation Scenario C</vt:lpstr>
      <vt:lpstr>Budget Dashboard SC</vt:lpstr>
      <vt:lpstr>Sheet1</vt:lpstr>
      <vt:lpstr>'Scenario A Current'!Print_Titles</vt:lpstr>
      <vt:lpstr>'Scenario B'!Print_Titles</vt:lpstr>
      <vt:lpstr>'Scenario 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Addison</dc:creator>
  <cp:lastModifiedBy>Sarah Addison</cp:lastModifiedBy>
  <dcterms:created xsi:type="dcterms:W3CDTF">2022-05-11T17:01:19Z</dcterms:created>
  <dcterms:modified xsi:type="dcterms:W3CDTF">2022-05-12T11:31:06Z</dcterms:modified>
</cp:coreProperties>
</file>